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NAM 2025\11. CONG KHAI NGAN SACH\2. Cong khai thuc hien năm 2025\3. Quy 3\"/>
    </mc:Choice>
  </mc:AlternateContent>
  <xr:revisionPtr revIDLastSave="0" documentId="13_ncr:1_{79232915-0A25-4397-8CF7-2DD3965BEF95}"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Sheet1!$A$1:$F$39</definedName>
    <definedName name="_xlnm.Print_Titles" localSheetId="0">Sheet1!$6:$7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E19" i="1"/>
  <c r="D38" i="1"/>
  <c r="D39" i="1" s="1"/>
  <c r="D30" i="1"/>
  <c r="D8" i="1"/>
  <c r="D10" i="1"/>
  <c r="C37" i="1"/>
  <c r="D17" i="1"/>
  <c r="D9" i="1" s="1"/>
  <c r="C17" i="1"/>
  <c r="C10" i="1"/>
  <c r="C9" i="1"/>
  <c r="C8" i="1"/>
  <c r="F35" i="1" l="1"/>
  <c r="F32" i="1"/>
  <c r="F30" i="1"/>
  <c r="F29" i="1"/>
  <c r="F27" i="1"/>
  <c r="F26" i="1"/>
  <c r="F25" i="1"/>
  <c r="F24" i="1"/>
  <c r="F23" i="1"/>
  <c r="F21" i="1"/>
  <c r="F20" i="1"/>
  <c r="F12" i="1"/>
  <c r="F13" i="1"/>
  <c r="F14" i="1"/>
  <c r="F15" i="1"/>
  <c r="F16" i="1"/>
  <c r="F17" i="1"/>
  <c r="F10" i="1"/>
  <c r="F9" i="1"/>
  <c r="E8" i="1"/>
  <c r="F8" i="1"/>
  <c r="F39" i="1"/>
  <c r="E39" i="1"/>
  <c r="F38" i="1"/>
  <c r="E38" i="1"/>
  <c r="F37" i="1"/>
  <c r="E37" i="1"/>
  <c r="E29" i="1"/>
  <c r="E27" i="1"/>
  <c r="E26" i="1"/>
  <c r="E25" i="1"/>
  <c r="E24" i="1"/>
  <c r="E23" i="1"/>
  <c r="E21" i="1"/>
  <c r="E20" i="1"/>
  <c r="E13" i="1"/>
  <c r="E14" i="1"/>
  <c r="E15" i="1"/>
  <c r="E16" i="1"/>
  <c r="E17" i="1"/>
  <c r="E11" i="1"/>
  <c r="E10" i="1"/>
  <c r="E9" i="1"/>
  <c r="E12" i="1" l="1"/>
  <c r="F11" i="1"/>
  <c r="A31" i="1" l="1"/>
  <c r="A32" i="1"/>
  <c r="A33" i="1" s="1"/>
  <c r="A26" i="1"/>
  <c r="A27" i="1" s="1"/>
  <c r="A24" i="1"/>
  <c r="A11" i="1"/>
  <c r="A12" i="1"/>
  <c r="A13" i="1" s="1"/>
  <c r="A14" i="1" s="1"/>
  <c r="A15" i="1" s="1"/>
  <c r="A16" i="1" s="1"/>
</calcChain>
</file>

<file path=xl/sharedStrings.xml><?xml version="1.0" encoding="utf-8"?>
<sst xmlns="http://schemas.openxmlformats.org/spreadsheetml/2006/main" count="55" uniqueCount="50">
  <si>
    <t>UBND TỈNH, THÀNH PHỐ…</t>
  </si>
  <si>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</si>
  <si>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</si>
  <si>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</si>
  <si>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</si>
  <si>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</si>
  <si>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</si>
  <si>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</si>
  <si>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</si>
  <si>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</si>
  <si>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</si>
  <si>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</si>
  <si>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</si>
  <si>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</si>
  <si>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</si>
  <si>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</si>
  <si>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</si>
  <si>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</si>
  <si>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</si>
  <si>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</si>
  <si>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</si>
  <si>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</si>
  <si>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</si>
  <si>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</si>
  <si>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</si>
  <si>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</si>
  <si>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</si>
  <si>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</si>
  <si>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</si>
  <si>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</si>
  <si>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</si>
  <si>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</si>
  <si>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</si>
  <si>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</si>
  <si>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</si>
  <si>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</si>
  <si>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</si>
  <si>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</si>
  <si>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</si>
  <si>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</si>
  <si>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</si>
  <si>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</si>
  <si>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</si>
  <si>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</si>
  <si>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</si>
  <si>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</si>
  <si>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</si>
  <si>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ƯỚC THỰC HIỆN 9 THÁNG</t>
  </si>
  <si>
    <t>ƯỚC THỰC HIỆN THU NGÂN SÁCH NHÀ NƯỚC 9 THÁNG NĂM 2025</t>
  </si>
  <si>
    <t>(Kèm theo Báo cáo số        /BC-STC ngày        /10/2025 của Sở Tài chính tỉnh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</si>
</sst>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_(* #,##0_);_(* \(#,##0\);_(* &quot;-&quot;??_);_(@_)"/>
  </numFmts>
  <fonts count="27"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sz val="12"/>
      <color theme="0"/>
      <name val="Times New Roman"/>
      <family val="1"/>
    </font>
    <font>
      <b/>
      <sz val="12"/>
      <color indexed="62"/>
      <name val="Times New Roman"/>
      <family val="1"/>
    </font>
    <font>
      <sz val="10"/>
      <name val="Times New Roman"/>
      <family val="1"/>
    </font>
    <font>
      <i/>
      <sz val="1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9" fillId="0" borderId="0" applyFont="0" applyFill="0" applyBorder="0" applyAlignment="0" applyProtection="0"/>
    <xf numFmtId="164" fontId="19" fillId="0" borderId="0" applyFont="0" applyFill="0" applyBorder="0" applyAlignment="0" applyProtection="0"/>
    <xf numFmtId="166" fontId="18" fillId="0" borderId="0" applyFont="0" applyFill="0" applyBorder="0" applyAlignment="0" applyProtection="0"/>
    <xf numFmtId="0" fontId="14" fillId="0" borderId="0"/>
    <xf numFmtId="0" fontId="15" fillId="0" borderId="0"/>
    <xf numFmtId="0" fontId="2" fillId="0" borderId="0"/>
    <xf numFmtId="0" fontId="21" fillId="0" borderId="0"/>
    <xf numFmtId="0" fontId="14" fillId="0" borderId="0"/>
    <xf numFmtId="0" fontId="19" fillId="0" borderId="0"/>
    <xf numFmtId="0" fontId="1" fillId="0" borderId="0"/>
    <xf numFmtId="165" fontId="22" fillId="0" borderId="0" applyFont="0" applyFill="0" applyBorder="0" applyAlignment="0" applyProtection="0"/>
    <xf numFmtId="9" fontId="22" fillId="0" borderId="0" applyFont="0" applyFill="0" applyBorder="0" applyAlignment="0" applyProtection="0"/>
  </cellStyleXfs>
  <cellXfs count="75">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0"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12" fillId="0" borderId="0" xfId="0" applyFont="1" applyAlignment="1">
      <alignment vertical="center"/>
    </xf>
    <xf numFmtId="0" fontId="4" fillId="0" borderId="3" xfId="0" applyFont="1" applyBorder="1" applyAlignment="1">
      <alignment horizontal="justify" wrapText="1"/>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0" fontId="23" fillId="0" borderId="0" xfId="0" applyFont="1"/>
    <xf numFmtId="3" fontId="5" fillId="0" borderId="6" xfId="0" applyNumberFormat="1" applyFont="1" applyBorder="1" applyAlignment="1">
      <alignment vertical="center"/>
    </xf>
    <xf numFmtId="3" fontId="5" fillId="0" borderId="2" xfId="0" applyNumberFormat="1" applyFont="1" applyBorder="1" applyAlignment="1">
      <alignment vertical="center"/>
    </xf>
    <xf numFmtId="3" fontId="4" fillId="0" borderId="2" xfId="0" applyNumberFormat="1" applyFont="1" applyBorder="1" applyAlignment="1">
      <alignment vertical="center"/>
    </xf>
    <xf numFmtId="3" fontId="6" fillId="0" borderId="2" xfId="0" applyNumberFormat="1" applyFont="1" applyBorder="1" applyAlignment="1">
      <alignment vertical="center"/>
    </xf>
    <xf numFmtId="167" fontId="5" fillId="2" borderId="2" xfId="0" applyNumberFormat="1" applyFont="1" applyFill="1" applyBorder="1" applyAlignment="1">
      <alignment vertical="center" wrapText="1"/>
    </xf>
    <xf numFmtId="167" fontId="4" fillId="2" borderId="2" xfId="11" applyNumberFormat="1" applyFont="1" applyFill="1" applyBorder="1" applyAlignment="1">
      <alignment horizontal="center" vertical="center" wrapText="1"/>
    </xf>
    <xf numFmtId="3" fontId="4" fillId="2" borderId="8" xfId="0" applyNumberFormat="1" applyFont="1" applyFill="1" applyBorder="1" applyAlignment="1">
      <alignment vertical="center"/>
    </xf>
    <xf numFmtId="0" fontId="10" fillId="0" borderId="0" xfId="0" applyFont="1"/>
    <xf numFmtId="9" fontId="3" fillId="0" borderId="2" xfId="12" applyFont="1" applyFill="1" applyBorder="1" applyAlignment="1">
      <alignment vertical="center"/>
    </xf>
    <xf numFmtId="9" fontId="16" fillId="0" borderId="2" xfId="12" applyFont="1" applyFill="1" applyBorder="1" applyAlignment="1">
      <alignment vertical="center"/>
    </xf>
    <xf numFmtId="9" fontId="6" fillId="0" borderId="2" xfId="12" applyFont="1" applyFill="1" applyBorder="1" applyAlignment="1">
      <alignment vertical="center"/>
    </xf>
    <xf numFmtId="9" fontId="4" fillId="0" borderId="2" xfId="12" applyFont="1" applyFill="1" applyBorder="1" applyAlignment="1">
      <alignment vertical="center"/>
    </xf>
    <xf numFmtId="9" fontId="5" fillId="0" borderId="2" xfId="12" applyFont="1" applyFill="1" applyBorder="1" applyAlignment="1">
      <alignment vertical="center"/>
    </xf>
    <xf numFmtId="9" fontId="24" fillId="0" borderId="2" xfId="12" applyFont="1" applyFill="1" applyBorder="1" applyAlignment="1">
      <alignment vertical="center"/>
    </xf>
    <xf numFmtId="9" fontId="5" fillId="0" borderId="4" xfId="12" applyFont="1" applyFill="1" applyBorder="1" applyAlignment="1">
      <alignment vertical="center"/>
    </xf>
    <xf numFmtId="9" fontId="16" fillId="0" borderId="8" xfId="12" applyFont="1" applyFill="1" applyBorder="1" applyAlignment="1">
      <alignment vertical="center"/>
    </xf>
    <xf numFmtId="0" fontId="6" fillId="0" borderId="3" xfId="0" applyFont="1" applyBorder="1" applyAlignment="1">
      <alignment horizontal="justify" wrapText="1"/>
    </xf>
    <xf numFmtId="0" fontId="6" fillId="0" borderId="0" xfId="0" applyFont="1" applyAlignment="1">
      <alignment vertical="center" wrapText="1"/>
    </xf>
    <xf numFmtId="0" fontId="4" fillId="0" borderId="3" xfId="0" applyFont="1" applyBorder="1" applyAlignment="1">
      <alignment horizontal="left" vertical="center" wrapText="1"/>
    </xf>
    <xf numFmtId="0" fontId="25" fillId="0" borderId="0" xfId="0" applyFont="1"/>
    <xf numFmtId="0" fontId="26" fillId="0" borderId="0" xfId="0" applyFont="1" applyAlignment="1">
      <alignment vertical="center" wrapText="1"/>
    </xf>
    <xf numFmtId="167" fontId="7" fillId="0" borderId="0" xfId="11" applyNumberFormat="1" applyFont="1" applyFill="1" applyAlignment="1">
      <alignment vertical="center"/>
    </xf>
    <xf numFmtId="167" fontId="25" fillId="0" borderId="0" xfId="11" applyNumberFormat="1" applyFont="1" applyFill="1"/>
    <xf numFmtId="167" fontId="26" fillId="0" borderId="0" xfId="11" applyNumberFormat="1" applyFont="1" applyFill="1"/>
    <xf numFmtId="167" fontId="5" fillId="2" borderId="2" xfId="0" applyNumberFormat="1" applyFont="1" applyFill="1" applyBorder="1" applyAlignment="1">
      <alignment horizontal="right" vertical="center" wrapText="1"/>
    </xf>
    <xf numFmtId="167" fontId="4" fillId="2" borderId="8" xfId="11" applyNumberFormat="1" applyFont="1" applyFill="1" applyBorder="1" applyAlignment="1">
      <alignment horizontal="center" vertical="center" wrapText="1"/>
    </xf>
    <xf numFmtId="3" fontId="11" fillId="0" borderId="0" xfId="0" applyNumberFormat="1" applyFont="1"/>
    <xf numFmtId="0" fontId="10" fillId="0" borderId="10"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1" xfId="0" applyFont="1" applyBorder="1" applyAlignment="1">
      <alignment horizontal="center" vertical="center"/>
    </xf>
    <xf numFmtId="0" fontId="3"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6" xfId="6" applyFont="1" applyBorder="1" applyAlignment="1">
      <alignment horizontal="center" vertical="center" wrapText="1"/>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topLeftCell="A13" workbookViewId="0">
      <selection activeCell="E19" sqref="E19:F19"/>
    </sheetView>
  </sheetViews>
  <sheetFormatPr defaultColWidth="12.88671875" defaultRowHeight="15.6" x14ac:dyDescent="0.3"/>
  <cols>
    <col min="1" max="1" width="7.21875" style="6" customWidth="1"/>
    <col min="2" max="2" width="48.6640625" style="6" customWidth="1"/>
    <col min="3" max="4" width="11.33203125" style="6" customWidth="1"/>
    <col min="5" max="5" width="8.21875" style="6" customWidth="1"/>
    <col min="6" max="6" width="9" style="6" customWidth="1"/>
    <col min="7" max="7" width="10.88671875" style="56" hidden="1" customWidth="1"/>
    <col min="8" max="16384" width="12.88671875" style="6"/>
  </cols>
  <sheetData>
    <row r="1" spans="1:13" ht="21" customHeight="1" x14ac:dyDescent="0.3">
      <c r="A1" s="36" t="s">
        <v>0</v>
      </c>
      <c r="B1" s="4"/>
      <c r="C1" s="4"/>
      <c r="D1" s="65" t="s">
        <v>38</v>
      </c>
      <c r="E1" s="65"/>
      <c r="F1" s="65"/>
    </row>
    <row r="2" spans="1:13" ht="9" customHeight="1" x14ac:dyDescent="0.3">
      <c r="A2" s="7"/>
      <c r="B2" s="7"/>
      <c r="C2" s="5"/>
      <c r="D2" s="5"/>
      <c r="E2" s="5"/>
      <c r="F2" s="5"/>
    </row>
    <row r="3" spans="1:13" ht="21" x14ac:dyDescent="0.4">
      <c r="A3" s="22" t="s">
        <v>48</v>
      </c>
      <c r="B3" s="15"/>
      <c r="C3" s="16"/>
      <c r="D3" s="16"/>
      <c r="E3" s="16"/>
      <c r="F3" s="16"/>
    </row>
    <row r="4" spans="1:13" ht="18.75" customHeight="1" x14ac:dyDescent="0.3">
      <c r="A4" s="66" t="s">
        <v>49</v>
      </c>
      <c r="B4" s="66"/>
      <c r="C4" s="66"/>
      <c r="D4" s="66"/>
      <c r="E4" s="66"/>
      <c r="F4" s="66"/>
      <c r="G4" s="57"/>
      <c r="H4" s="54"/>
      <c r="I4" s="54"/>
      <c r="J4" s="54"/>
      <c r="K4" s="54"/>
      <c r="L4" s="54"/>
      <c r="M4" s="54"/>
    </row>
    <row r="5" spans="1:13" ht="17.25" customHeight="1" x14ac:dyDescent="0.3">
      <c r="A5" s="67"/>
      <c r="B5" s="67"/>
      <c r="C5" s="67"/>
      <c r="D5" s="25"/>
      <c r="E5" s="26"/>
      <c r="F5" s="23" t="s">
        <v>1</v>
      </c>
    </row>
    <row r="6" spans="1:13" s="17" customFormat="1" ht="43.2" customHeight="1" x14ac:dyDescent="0.3">
      <c r="A6" s="68" t="s">
        <v>2</v>
      </c>
      <c r="B6" s="68" t="s">
        <v>3</v>
      </c>
      <c r="C6" s="69" t="s">
        <v>34</v>
      </c>
      <c r="D6" s="71" t="s">
        <v>47</v>
      </c>
      <c r="E6" s="73" t="s">
        <v>35</v>
      </c>
      <c r="F6" s="74"/>
      <c r="G6" s="56"/>
    </row>
    <row r="7" spans="1:13" s="17" customFormat="1" ht="45" customHeight="1" x14ac:dyDescent="0.3">
      <c r="A7" s="68"/>
      <c r="B7" s="68"/>
      <c r="C7" s="70"/>
      <c r="D7" s="72"/>
      <c r="E7" s="2" t="s">
        <v>34</v>
      </c>
      <c r="F7" s="3" t="s">
        <v>36</v>
      </c>
      <c r="G7" s="56"/>
    </row>
    <row r="8" spans="1:13" s="29" customFormat="1" ht="21" customHeight="1" x14ac:dyDescent="0.3">
      <c r="A8" s="27" t="s">
        <v>4</v>
      </c>
      <c r="B8" s="28" t="s">
        <v>39</v>
      </c>
      <c r="C8" s="37">
        <f>C9+C28+C29+C36</f>
        <v>2375500</v>
      </c>
      <c r="D8" s="37">
        <f>D9+D28+D29+D36+296022</f>
        <v>2412740</v>
      </c>
      <c r="E8" s="51">
        <f>D8/C8</f>
        <v>1.0156766996421807</v>
      </c>
      <c r="F8" s="51">
        <f>D8/G8</f>
        <v>1.3424449151575748</v>
      </c>
      <c r="G8" s="58">
        <v>1797273</v>
      </c>
    </row>
    <row r="9" spans="1:13" s="8" customFormat="1" ht="21" customHeight="1" x14ac:dyDescent="0.35">
      <c r="A9" s="9" t="s">
        <v>6</v>
      </c>
      <c r="B9" s="10" t="s">
        <v>10</v>
      </c>
      <c r="C9" s="38">
        <f>C10+C11+C12+C13+C14+C15+C16+C17+C23+C24+C25+C26+C27</f>
        <v>2350500</v>
      </c>
      <c r="D9" s="38">
        <f>D10+D11+D12+D13+D14+D15+D16+D17+D23+D24+D25+D26+D27</f>
        <v>2099821</v>
      </c>
      <c r="E9" s="49">
        <f>D9/C9</f>
        <v>0.89335077643054672</v>
      </c>
      <c r="F9" s="49">
        <f>D9/G9</f>
        <v>1.1975853480622274</v>
      </c>
      <c r="G9" s="59">
        <v>1753379</v>
      </c>
    </row>
    <row r="10" spans="1:13" s="8" customFormat="1" ht="21" customHeight="1" x14ac:dyDescent="0.35">
      <c r="A10" s="11">
        <v>1</v>
      </c>
      <c r="B10" s="12" t="s">
        <v>40</v>
      </c>
      <c r="C10" s="39">
        <f>995000+5100</f>
        <v>1000100</v>
      </c>
      <c r="D10" s="39">
        <f>898825+8823</f>
        <v>907648</v>
      </c>
      <c r="E10" s="48">
        <f>D10/C10</f>
        <v>0.90755724427557249</v>
      </c>
      <c r="F10" s="48">
        <f>D10/G10</f>
        <v>1.3174194690830658</v>
      </c>
      <c r="G10" s="59">
        <v>688959</v>
      </c>
    </row>
    <row r="11" spans="1:13" s="8" customFormat="1" ht="34.5" customHeight="1" x14ac:dyDescent="0.35">
      <c r="A11" s="11">
        <f>+A10+1</f>
        <v>2</v>
      </c>
      <c r="B11" s="55" t="s">
        <v>11</v>
      </c>
      <c r="C11" s="39">
        <v>5000</v>
      </c>
      <c r="D11" s="39">
        <v>4805</v>
      </c>
      <c r="E11" s="48">
        <f>D11/C11</f>
        <v>0.96099999999999997</v>
      </c>
      <c r="F11" s="48">
        <f t="shared" ref="F11:F17" si="0">D11/G11</f>
        <v>1.5143397415694926</v>
      </c>
      <c r="G11" s="59">
        <v>3173</v>
      </c>
    </row>
    <row r="12" spans="1:13" s="8" customFormat="1" ht="21" customHeight="1" x14ac:dyDescent="0.35">
      <c r="A12" s="11">
        <f>A11+1</f>
        <v>3</v>
      </c>
      <c r="B12" s="12" t="s">
        <v>12</v>
      </c>
      <c r="C12" s="39">
        <v>650665</v>
      </c>
      <c r="D12" s="39">
        <v>670052</v>
      </c>
      <c r="E12" s="48">
        <f t="shared" ref="E12:E17" si="1">D12/C12</f>
        <v>1.0297956705831726</v>
      </c>
      <c r="F12" s="48">
        <f t="shared" si="0"/>
        <v>1.0509152447736707</v>
      </c>
      <c r="G12" s="59">
        <v>637589</v>
      </c>
    </row>
    <row r="13" spans="1:13" s="8" customFormat="1" ht="21" customHeight="1" x14ac:dyDescent="0.35">
      <c r="A13" s="11">
        <f>A12+1</f>
        <v>4</v>
      </c>
      <c r="B13" s="12" t="s">
        <v>13</v>
      </c>
      <c r="C13" s="39">
        <v>45100</v>
      </c>
      <c r="D13" s="39">
        <v>56358</v>
      </c>
      <c r="E13" s="48">
        <f t="shared" si="1"/>
        <v>1.2496230598669622</v>
      </c>
      <c r="F13" s="48">
        <f t="shared" si="0"/>
        <v>0.91776315789473684</v>
      </c>
      <c r="G13" s="59">
        <v>61408</v>
      </c>
    </row>
    <row r="14" spans="1:13" s="8" customFormat="1" ht="21" customHeight="1" x14ac:dyDescent="0.35">
      <c r="A14" s="11">
        <f>A13+1</f>
        <v>5</v>
      </c>
      <c r="B14" s="12" t="s">
        <v>14</v>
      </c>
      <c r="C14" s="39">
        <v>130000</v>
      </c>
      <c r="D14" s="39">
        <v>56205</v>
      </c>
      <c r="E14" s="48">
        <f t="shared" si="1"/>
        <v>0.43234615384615382</v>
      </c>
      <c r="F14" s="48">
        <f t="shared" si="0"/>
        <v>1.0741314069487444</v>
      </c>
      <c r="G14" s="59">
        <v>52326</v>
      </c>
    </row>
    <row r="15" spans="1:13" s="8" customFormat="1" ht="21" customHeight="1" x14ac:dyDescent="0.35">
      <c r="A15" s="11">
        <f>A14+1</f>
        <v>6</v>
      </c>
      <c r="B15" s="12" t="s">
        <v>15</v>
      </c>
      <c r="C15" s="39">
        <v>51500</v>
      </c>
      <c r="D15" s="39">
        <v>60784</v>
      </c>
      <c r="E15" s="48">
        <f t="shared" si="1"/>
        <v>1.1802718446601941</v>
      </c>
      <c r="F15" s="48">
        <f t="shared" si="0"/>
        <v>1.2954816709292412</v>
      </c>
      <c r="G15" s="59">
        <v>46920</v>
      </c>
    </row>
    <row r="16" spans="1:13" s="8" customFormat="1" ht="21" customHeight="1" x14ac:dyDescent="0.35">
      <c r="A16" s="11">
        <f>A15+1</f>
        <v>7</v>
      </c>
      <c r="B16" s="12" t="s">
        <v>16</v>
      </c>
      <c r="C16" s="39">
        <v>35000</v>
      </c>
      <c r="D16" s="39">
        <v>29556</v>
      </c>
      <c r="E16" s="48">
        <f t="shared" si="1"/>
        <v>0.84445714285714291</v>
      </c>
      <c r="F16" s="48">
        <f t="shared" si="0"/>
        <v>1.0252887917577271</v>
      </c>
      <c r="G16" s="59">
        <v>28827</v>
      </c>
    </row>
    <row r="17" spans="1:8" s="8" customFormat="1" ht="21" customHeight="1" x14ac:dyDescent="0.35">
      <c r="A17" s="11">
        <v>8</v>
      </c>
      <c r="B17" s="12" t="s">
        <v>41</v>
      </c>
      <c r="C17" s="39">
        <f>SUM(C18:C22)</f>
        <v>187735</v>
      </c>
      <c r="D17" s="39">
        <f>SUM(D18:D22)</f>
        <v>72246</v>
      </c>
      <c r="E17" s="48">
        <f t="shared" si="1"/>
        <v>0.38482968013423174</v>
      </c>
      <c r="F17" s="48">
        <f t="shared" si="0"/>
        <v>1.3208161175911368</v>
      </c>
      <c r="G17" s="59">
        <v>54698</v>
      </c>
    </row>
    <row r="18" spans="1:8" s="44" customFormat="1" ht="21" customHeight="1" x14ac:dyDescent="0.35">
      <c r="A18" s="18" t="s">
        <v>9</v>
      </c>
      <c r="B18" s="19" t="s">
        <v>17</v>
      </c>
      <c r="C18" s="38"/>
      <c r="D18" s="39"/>
      <c r="E18" s="47"/>
      <c r="F18" s="47"/>
      <c r="G18" s="60"/>
    </row>
    <row r="19" spans="1:8" s="44" customFormat="1" ht="21" customHeight="1" x14ac:dyDescent="0.35">
      <c r="A19" s="18" t="s">
        <v>9</v>
      </c>
      <c r="B19" s="19" t="s">
        <v>18</v>
      </c>
      <c r="C19" s="40">
        <v>235</v>
      </c>
      <c r="D19" s="40">
        <v>137</v>
      </c>
      <c r="E19" s="47">
        <f>D19/C19</f>
        <v>0.58297872340425527</v>
      </c>
      <c r="F19" s="47">
        <f>D19/G19</f>
        <v>0.73262032085561501</v>
      </c>
      <c r="G19" s="60">
        <v>187</v>
      </c>
    </row>
    <row r="20" spans="1:8" s="44" customFormat="1" ht="21" customHeight="1" x14ac:dyDescent="0.35">
      <c r="A20" s="18" t="s">
        <v>9</v>
      </c>
      <c r="B20" s="19" t="s">
        <v>20</v>
      </c>
      <c r="C20" s="40">
        <v>171500</v>
      </c>
      <c r="D20" s="40">
        <v>65874</v>
      </c>
      <c r="E20" s="47">
        <f>D20/C20</f>
        <v>0.38410495626822155</v>
      </c>
      <c r="F20" s="47">
        <f>D20/G20</f>
        <v>1.4455880093923501</v>
      </c>
      <c r="G20" s="60">
        <v>45569</v>
      </c>
    </row>
    <row r="21" spans="1:8" s="44" customFormat="1" ht="21" customHeight="1" x14ac:dyDescent="0.35">
      <c r="A21" s="18" t="s">
        <v>9</v>
      </c>
      <c r="B21" s="19" t="s">
        <v>19</v>
      </c>
      <c r="C21" s="40">
        <v>16000</v>
      </c>
      <c r="D21" s="40">
        <v>6235</v>
      </c>
      <c r="E21" s="47">
        <f>D21/C21</f>
        <v>0.38968750000000002</v>
      </c>
      <c r="F21" s="47">
        <f>D21/G21</f>
        <v>0.69727130395884585</v>
      </c>
      <c r="G21" s="60">
        <v>8942</v>
      </c>
    </row>
    <row r="22" spans="1:8" s="44" customFormat="1" ht="37.5" customHeight="1" x14ac:dyDescent="0.35">
      <c r="A22" s="18" t="s">
        <v>9</v>
      </c>
      <c r="B22" s="53" t="s">
        <v>21</v>
      </c>
      <c r="C22" s="40"/>
      <c r="D22" s="40"/>
      <c r="E22" s="47"/>
      <c r="F22" s="47"/>
      <c r="G22" s="60"/>
    </row>
    <row r="23" spans="1:8" s="8" customFormat="1" ht="21.75" customHeight="1" x14ac:dyDescent="0.35">
      <c r="A23" s="11">
        <v>9</v>
      </c>
      <c r="B23" s="12" t="s">
        <v>23</v>
      </c>
      <c r="C23" s="39">
        <v>160000</v>
      </c>
      <c r="D23" s="39">
        <v>127232</v>
      </c>
      <c r="E23" s="48">
        <f>D23/C23</f>
        <v>0.79520000000000002</v>
      </c>
      <c r="F23" s="48">
        <f>D23/G23</f>
        <v>1.3454591599340129</v>
      </c>
      <c r="G23" s="59">
        <v>94564</v>
      </c>
    </row>
    <row r="24" spans="1:8" s="8" customFormat="1" ht="61.5" customHeight="1" x14ac:dyDescent="0.35">
      <c r="A24" s="20">
        <f>A23+1</f>
        <v>10</v>
      </c>
      <c r="B24" s="30" t="s">
        <v>26</v>
      </c>
      <c r="C24" s="39">
        <v>200</v>
      </c>
      <c r="D24" s="39">
        <v>241</v>
      </c>
      <c r="E24" s="48">
        <f>D24/C24</f>
        <v>1.2050000000000001</v>
      </c>
      <c r="F24" s="48">
        <f>D24/G24</f>
        <v>1.0387931034482758</v>
      </c>
      <c r="G24" s="59">
        <v>232</v>
      </c>
    </row>
    <row r="25" spans="1:8" s="8" customFormat="1" ht="21" customHeight="1" x14ac:dyDescent="0.35">
      <c r="A25" s="11">
        <v>11</v>
      </c>
      <c r="B25" s="12" t="s">
        <v>22</v>
      </c>
      <c r="C25" s="39">
        <v>25000</v>
      </c>
      <c r="D25" s="39">
        <v>21634</v>
      </c>
      <c r="E25" s="48">
        <f>D25/C25</f>
        <v>0.86536000000000002</v>
      </c>
      <c r="F25" s="48">
        <f>D25/G25</f>
        <v>1.1539364198847877</v>
      </c>
      <c r="G25" s="59">
        <v>18748</v>
      </c>
    </row>
    <row r="26" spans="1:8" s="8" customFormat="1" ht="21.6" customHeight="1" x14ac:dyDescent="0.35">
      <c r="A26" s="11">
        <f>A25+1</f>
        <v>12</v>
      </c>
      <c r="B26" s="12" t="s">
        <v>25</v>
      </c>
      <c r="C26" s="39">
        <v>200</v>
      </c>
      <c r="D26" s="39">
        <v>579</v>
      </c>
      <c r="E26" s="48">
        <f>D26/C26</f>
        <v>2.895</v>
      </c>
      <c r="F26" s="48">
        <f>D26/G26</f>
        <v>1.8264984227129337</v>
      </c>
      <c r="G26" s="59">
        <v>317</v>
      </c>
    </row>
    <row r="27" spans="1:8" s="8" customFormat="1" ht="21.6" customHeight="1" x14ac:dyDescent="0.35">
      <c r="A27" s="11">
        <f>A26+1</f>
        <v>13</v>
      </c>
      <c r="B27" s="12" t="s">
        <v>24</v>
      </c>
      <c r="C27" s="39">
        <v>60000</v>
      </c>
      <c r="D27" s="39">
        <v>92481</v>
      </c>
      <c r="E27" s="48">
        <f>D27/C27</f>
        <v>1.54135</v>
      </c>
      <c r="F27" s="48">
        <f>D27/G27</f>
        <v>1.4093846200737603</v>
      </c>
      <c r="G27" s="59">
        <v>65618</v>
      </c>
    </row>
    <row r="28" spans="1:8" s="8" customFormat="1" ht="21.6" customHeight="1" x14ac:dyDescent="0.35">
      <c r="A28" s="9" t="s">
        <v>7</v>
      </c>
      <c r="B28" s="10" t="s">
        <v>37</v>
      </c>
      <c r="C28" s="38"/>
      <c r="D28" s="38"/>
      <c r="E28" s="50"/>
      <c r="F28" s="50"/>
      <c r="G28" s="59"/>
    </row>
    <row r="29" spans="1:8" s="8" customFormat="1" ht="21.6" customHeight="1" x14ac:dyDescent="0.35">
      <c r="A29" s="9" t="s">
        <v>8</v>
      </c>
      <c r="B29" s="10" t="s">
        <v>42</v>
      </c>
      <c r="C29" s="38">
        <v>25000</v>
      </c>
      <c r="D29" s="38">
        <v>16897</v>
      </c>
      <c r="E29" s="49">
        <f>D29/C29</f>
        <v>0.67588000000000004</v>
      </c>
      <c r="F29" s="49">
        <f>D29/G29</f>
        <v>1.9547663118926424</v>
      </c>
      <c r="G29" s="59">
        <v>8644</v>
      </c>
      <c r="H29" s="63"/>
    </row>
    <row r="30" spans="1:8" s="8" customFormat="1" ht="21.6" customHeight="1" x14ac:dyDescent="0.35">
      <c r="A30" s="11">
        <v>1</v>
      </c>
      <c r="B30" s="12" t="s">
        <v>27</v>
      </c>
      <c r="C30" s="39"/>
      <c r="D30" s="39">
        <f>14858+1807</f>
        <v>16665</v>
      </c>
      <c r="E30" s="46"/>
      <c r="F30" s="46">
        <f>D30/G30</f>
        <v>2.0246628599198155</v>
      </c>
      <c r="G30" s="59">
        <v>8231</v>
      </c>
    </row>
    <row r="31" spans="1:8" s="8" customFormat="1" ht="21.6" customHeight="1" x14ac:dyDescent="0.35">
      <c r="A31" s="11">
        <f>A30+1</f>
        <v>2</v>
      </c>
      <c r="B31" s="12" t="s">
        <v>28</v>
      </c>
      <c r="C31" s="39"/>
      <c r="D31" s="39"/>
      <c r="E31" s="46"/>
      <c r="F31" s="46"/>
      <c r="G31" s="59"/>
    </row>
    <row r="32" spans="1:8" s="8" customFormat="1" ht="21.6" customHeight="1" x14ac:dyDescent="0.35">
      <c r="A32" s="11">
        <f>A31+1</f>
        <v>3</v>
      </c>
      <c r="B32" s="12" t="s">
        <v>29</v>
      </c>
      <c r="C32" s="39"/>
      <c r="D32" s="39">
        <v>223</v>
      </c>
      <c r="E32" s="46"/>
      <c r="F32" s="46">
        <f>D32/G32</f>
        <v>0.56743002544529264</v>
      </c>
      <c r="G32" s="59">
        <v>393</v>
      </c>
    </row>
    <row r="33" spans="1:7" s="8" customFormat="1" ht="21.6" customHeight="1" x14ac:dyDescent="0.35">
      <c r="A33" s="11">
        <f>A32+1</f>
        <v>4</v>
      </c>
      <c r="B33" s="12" t="s">
        <v>30</v>
      </c>
      <c r="C33" s="39"/>
      <c r="D33" s="39"/>
      <c r="E33" s="46"/>
      <c r="F33" s="46"/>
      <c r="G33" s="59"/>
    </row>
    <row r="34" spans="1:7" s="8" customFormat="1" ht="21.6" customHeight="1" x14ac:dyDescent="0.35">
      <c r="A34" s="11">
        <v>5</v>
      </c>
      <c r="B34" s="12" t="s">
        <v>31</v>
      </c>
      <c r="C34" s="39"/>
      <c r="D34" s="39"/>
      <c r="E34" s="46"/>
      <c r="F34" s="46"/>
      <c r="G34" s="59"/>
    </row>
    <row r="35" spans="1:7" s="8" customFormat="1" ht="21.6" customHeight="1" x14ac:dyDescent="0.35">
      <c r="A35" s="11">
        <v>6</v>
      </c>
      <c r="B35" s="14" t="s">
        <v>32</v>
      </c>
      <c r="C35" s="39"/>
      <c r="D35" s="39">
        <v>9</v>
      </c>
      <c r="E35" s="46"/>
      <c r="F35" s="46">
        <f>D35/G35</f>
        <v>0.45</v>
      </c>
      <c r="G35" s="59">
        <v>20</v>
      </c>
    </row>
    <row r="36" spans="1:7" s="8" customFormat="1" ht="21.6" customHeight="1" x14ac:dyDescent="0.35">
      <c r="A36" s="9" t="s">
        <v>46</v>
      </c>
      <c r="B36" s="31" t="s">
        <v>33</v>
      </c>
      <c r="C36" s="38"/>
      <c r="D36" s="38"/>
      <c r="E36" s="46"/>
      <c r="F36" s="46"/>
      <c r="G36" s="59"/>
    </row>
    <row r="37" spans="1:7" s="8" customFormat="1" ht="21" customHeight="1" x14ac:dyDescent="0.35">
      <c r="A37" s="24" t="s">
        <v>5</v>
      </c>
      <c r="B37" s="32" t="s">
        <v>43</v>
      </c>
      <c r="C37" s="61">
        <f>C38+C39</f>
        <v>2166250</v>
      </c>
      <c r="D37" s="41">
        <v>2273730</v>
      </c>
      <c r="E37" s="45">
        <f>D37/C37</f>
        <v>1.0496156953260243</v>
      </c>
      <c r="F37" s="45">
        <f>D37/G37</f>
        <v>1.3528051729225965</v>
      </c>
      <c r="G37" s="59">
        <v>1680752</v>
      </c>
    </row>
    <row r="38" spans="1:7" s="8" customFormat="1" ht="21" customHeight="1" x14ac:dyDescent="0.35">
      <c r="A38" s="13">
        <v>1</v>
      </c>
      <c r="B38" s="33" t="s">
        <v>44</v>
      </c>
      <c r="C38" s="42">
        <v>134400</v>
      </c>
      <c r="D38" s="42">
        <f>35996+52557</f>
        <v>88553</v>
      </c>
      <c r="E38" s="46">
        <f>D38/C38</f>
        <v>0.65887648809523813</v>
      </c>
      <c r="F38" s="46">
        <f>D38/G38</f>
        <v>1.3833380198081671</v>
      </c>
      <c r="G38" s="59">
        <v>64014</v>
      </c>
    </row>
    <row r="39" spans="1:7" s="8" customFormat="1" ht="21" customHeight="1" x14ac:dyDescent="0.35">
      <c r="A39" s="34">
        <v>2</v>
      </c>
      <c r="B39" s="35" t="s">
        <v>45</v>
      </c>
      <c r="C39" s="43">
        <v>2031850</v>
      </c>
      <c r="D39" s="62">
        <f>D37-D38</f>
        <v>2185177</v>
      </c>
      <c r="E39" s="52">
        <f>D39/C39</f>
        <v>1.0754617712921721</v>
      </c>
      <c r="F39" s="52">
        <f>D39/G39</f>
        <v>1.3515962388463685</v>
      </c>
      <c r="G39" s="59">
        <v>1616738</v>
      </c>
    </row>
    <row r="40" spans="1:7" ht="15.9" customHeight="1" x14ac:dyDescent="0.35">
      <c r="A40" s="64"/>
      <c r="B40" s="64"/>
      <c r="C40" s="64"/>
      <c r="D40" s="64"/>
      <c r="E40" s="64"/>
      <c r="F40" s="64"/>
    </row>
    <row r="41" spans="1:7" ht="22.5" customHeight="1" x14ac:dyDescent="0.35">
      <c r="A41" s="8"/>
      <c r="B41" s="21"/>
      <c r="C41" s="8"/>
      <c r="D41" s="8"/>
      <c r="E41" s="8"/>
      <c r="F41" s="8"/>
    </row>
    <row r="42" spans="1:7" ht="18" x14ac:dyDescent="0.35">
      <c r="A42" s="8"/>
      <c r="B42" s="21"/>
      <c r="C42" s="8"/>
      <c r="D42" s="8"/>
      <c r="E42" s="8"/>
      <c r="F42" s="8"/>
    </row>
    <row r="43" spans="1:7" ht="18" x14ac:dyDescent="0.35">
      <c r="A43" s="1"/>
      <c r="B43" s="21"/>
      <c r="C43" s="8"/>
      <c r="D43" s="8"/>
      <c r="E43" s="8"/>
      <c r="F43" s="8"/>
    </row>
    <row r="44" spans="1:7" ht="18" x14ac:dyDescent="0.3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42" right="0.2" top="0.39"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4A30A6D7-0488-40F9-B77B-374E39E38BF3}">
  <ds:schemaRef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Ms. Vu Thanh Tam</cp:lastModifiedBy>
  <cp:lastPrinted>2025-10-14T01:20:02Z</cp:lastPrinted>
  <dcterms:created xsi:type="dcterms:W3CDTF">2018-08-22T07:49:45Z</dcterms:created>
  <dcterms:modified xsi:type="dcterms:W3CDTF">2025-10-14T02:59:08Z</dcterms:modified>
</cp:coreProperties>
</file>