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NAM 2025\11. CONG KHAI NGAN SACH\2. Cong khai thuc hien\2. Quy 2\"/>
    </mc:Choice>
  </mc:AlternateContent>
  <xr:revisionPtr revIDLastSave="0" documentId="13_ncr:1_{29AB0B43-9C9E-4127-A221-453AC07F1C14}"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 l="1"/>
  <c r="F26" i="1"/>
  <c r="D23" i="1"/>
  <c r="D22" i="1"/>
  <c r="D29" i="1" l="1"/>
  <c r="F25" i="1"/>
  <c r="F24" i="1"/>
  <c r="F23" i="1"/>
  <c r="F22" i="1"/>
  <c r="C9" i="1" l="1"/>
  <c r="C11" i="1"/>
  <c r="F31" i="1"/>
  <c r="F30" i="1"/>
  <c r="F32" i="1"/>
  <c r="C29" i="1" l="1"/>
  <c r="E30" i="1" l="1"/>
  <c r="E31" i="1"/>
  <c r="E32" i="1"/>
  <c r="E28" i="1"/>
  <c r="E27" i="1"/>
  <c r="E26" i="1"/>
  <c r="E25" i="1"/>
  <c r="E24" i="1"/>
  <c r="E23" i="1"/>
  <c r="E22" i="1"/>
  <c r="F21" i="1"/>
  <c r="E21" i="1"/>
  <c r="F20" i="1"/>
  <c r="E20" i="1"/>
  <c r="F19" i="1"/>
  <c r="E19" i="1"/>
  <c r="F18" i="1"/>
  <c r="E18" i="1"/>
  <c r="F17" i="1"/>
  <c r="E17" i="1"/>
  <c r="F16" i="1"/>
  <c r="E16" i="1"/>
  <c r="F14" i="1"/>
  <c r="E14" i="1"/>
  <c r="F11" i="1"/>
  <c r="F29" i="1"/>
  <c r="D10" i="1" l="1"/>
  <c r="D9" i="1" s="1"/>
  <c r="E29" i="1"/>
  <c r="E11" i="1"/>
  <c r="C10" i="1" l="1"/>
  <c r="C8" i="1" s="1"/>
  <c r="F9" i="1"/>
  <c r="F10" i="1"/>
  <c r="A17" i="1"/>
  <c r="A18" i="1" s="1"/>
  <c r="A19" i="1" s="1"/>
  <c r="A20" i="1" s="1"/>
  <c r="A21" i="1" s="1"/>
  <c r="A22" i="1" s="1"/>
  <c r="A23" i="1" s="1"/>
  <c r="A24" i="1" s="1"/>
  <c r="A25" i="1" s="1"/>
  <c r="E10" i="1" l="1"/>
  <c r="E9" i="1"/>
  <c r="E8" i="1"/>
  <c r="F8" i="1"/>
</calcChain>
</file>

<file path=xl/sharedStrings.xml><?xml version="1.0" encoding="utf-8"?>
<sst xmlns="http://schemas.openxmlformats.org/spreadsheetml/2006/main" count="43" uniqueCount="42">
  <si>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</si>
  <si>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</si>
  <si>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</si>
  <si>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</si>
  <si>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</si>
  <si>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</si>
  <si>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</si>
  <si>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</si>
  <si>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</si>
  <si>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</si>
  <si>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</si>
  <si>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</si>
  <si>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</si>
  <si>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</si>
  <si>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</si>
  <si>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</si>
  <si>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</si>
  <si>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</si>
  <si>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</si>
  <si>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</si>
  <si>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</si>
  <si>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</si>
  <si>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</si>
  <si>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</si>
  <si>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</si>
  <si>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Biểu số 61/CK-NSNN</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</si>
  <si>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</si>
  <si>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</si>
  <si>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</si>
  <si>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</si>
  <si>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</si>
  <si>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</si>
  <si>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</si>
  <si>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</si>
  <si>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</si>
  <si>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</si>
  <si>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</si>
  <si>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</si>
  <si>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</si>
  <si>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(Kèm theo Báo cáo số           /BC-STC ngày        /7/2025 của Sở Tài chính Lai Châu</t>
  </si>
  <si>
    <t>ƯỚC THỰC HIỆN CHI NGÂN SÁCH ĐỊA PHƯƠNG 6 THÁNG NĂM 2025</t>
  </si>
  <si>
    <t>ƯỚC THỰC HIỆN 6 THÁNG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</si>
</sst>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_(@_)"/>
    <numFmt numFmtId="167" formatCode="_(* #,##0_);_(* \(#,##0\);_(* &quot;-&quot;??_);_(@_)"/>
  </numFmts>
  <fonts count="24">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b/>
      <sz val="12"/>
      <name val="Times New Roman h"/>
    </font>
    <font>
      <sz val="11"/>
      <name val="Times New Roman"/>
      <family val="1"/>
      <charset val="163"/>
    </font>
    <font>
      <sz val="14"/>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sz val="11"/>
      <name val="Times New Roman"/>
      <family val="1"/>
    </font>
    <font>
      <sz val="11"/>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165" fontId="17" fillId="0" borderId="0" applyFont="0" applyFill="0" applyBorder="0" applyAlignment="0" applyProtection="0"/>
    <xf numFmtId="164" fontId="17" fillId="0" borderId="0" applyFont="0" applyFill="0" applyBorder="0" applyAlignment="0" applyProtection="0"/>
    <xf numFmtId="166" fontId="15" fillId="0" borderId="0" applyFont="0" applyFill="0" applyBorder="0" applyAlignment="0" applyProtection="0"/>
    <xf numFmtId="0" fontId="12" fillId="0" borderId="0"/>
    <xf numFmtId="0" fontId="13" fillId="0" borderId="0"/>
    <xf numFmtId="0" fontId="2" fillId="0" borderId="0"/>
    <xf numFmtId="0" fontId="20" fillId="0" borderId="0"/>
    <xf numFmtId="0" fontId="12" fillId="0" borderId="0"/>
    <xf numFmtId="0" fontId="17" fillId="0" borderId="0"/>
    <xf numFmtId="0" fontId="1" fillId="0" borderId="0"/>
    <xf numFmtId="165" fontId="21" fillId="0" borderId="0" applyFont="0" applyFill="0" applyBorder="0" applyAlignment="0" applyProtection="0"/>
    <xf numFmtId="9" fontId="21" fillId="0" borderId="0" applyFont="0" applyFill="0" applyBorder="0" applyAlignment="0" applyProtection="0"/>
  </cellStyleXfs>
  <cellXfs count="56">
    <xf numFmtId="0" fontId="0" fillId="0" borderId="0" xfId="0"/>
    <xf numFmtId="0" fontId="7" fillId="0" borderId="1" xfId="6" applyFont="1" applyBorder="1" applyAlignment="1">
      <alignment horizontal="center" vertical="center" wrapText="1"/>
    </xf>
    <xf numFmtId="14" fontId="7" fillId="0" borderId="1" xfId="6" applyNumberFormat="1" applyFont="1" applyBorder="1" applyAlignment="1">
      <alignment horizontal="center" vertical="center" wrapText="1"/>
    </xf>
    <xf numFmtId="0" fontId="5" fillId="0" borderId="0" xfId="0" applyFont="1"/>
    <xf numFmtId="0" fontId="4" fillId="0" borderId="0" xfId="0" applyFont="1" applyAlignment="1">
      <alignment horizontal="right"/>
    </xf>
    <xf numFmtId="0" fontId="4" fillId="0" borderId="0" xfId="0" applyFont="1"/>
    <xf numFmtId="0" fontId="10" fillId="0" borderId="0" xfId="0" applyFont="1" applyAlignment="1">
      <alignment horizontal="left"/>
    </xf>
    <xf numFmtId="0" fontId="11" fillId="0" borderId="0" xfId="0" applyFont="1"/>
    <xf numFmtId="0" fontId="5" fillId="0" borderId="2" xfId="0" applyFont="1" applyBorder="1" applyAlignment="1">
      <alignment horizontal="center"/>
    </xf>
    <xf numFmtId="0" fontId="5" fillId="0" borderId="3" xfId="0" applyFont="1" applyBorder="1" applyAlignment="1">
      <alignment horizontal="center"/>
    </xf>
    <xf numFmtId="0" fontId="4" fillId="0" borderId="3" xfId="0" applyFont="1" applyBorder="1" applyAlignment="1">
      <alignment horizontal="center"/>
    </xf>
    <xf numFmtId="0" fontId="14" fillId="0" borderId="3" xfId="0" applyFont="1" applyBorder="1" applyAlignment="1">
      <alignment horizontal="center"/>
    </xf>
    <xf numFmtId="0" fontId="10" fillId="0" borderId="0" xfId="0" applyFont="1"/>
    <xf numFmtId="0" fontId="4" fillId="0" borderId="3" xfId="0" applyFont="1" applyBorder="1"/>
    <xf numFmtId="0" fontId="5" fillId="0" borderId="3" xfId="0" applyFont="1" applyBorder="1"/>
    <xf numFmtId="0" fontId="9" fillId="0" borderId="0" xfId="0" applyFont="1" applyAlignment="1">
      <alignment horizontal="centerContinuous"/>
    </xf>
    <xf numFmtId="0" fontId="8" fillId="0" borderId="0" xfId="0" applyFont="1"/>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14" fillId="0" borderId="3" xfId="0" applyFont="1" applyBorder="1"/>
    <xf numFmtId="0" fontId="4" fillId="0" borderId="3" xfId="0" applyFont="1" applyBorder="1" applyAlignment="1">
      <alignment horizontal="justify" wrapText="1"/>
    </xf>
    <xf numFmtId="0" fontId="4" fillId="0" borderId="3" xfId="0" applyFont="1" applyBorder="1" applyAlignment="1">
      <alignment horizontal="left" wrapText="1"/>
    </xf>
    <xf numFmtId="0" fontId="16" fillId="0" borderId="3" xfId="0" applyFont="1" applyBorder="1" applyAlignment="1">
      <alignment wrapText="1"/>
    </xf>
    <xf numFmtId="0" fontId="18" fillId="0" borderId="0" xfId="0" applyFont="1"/>
    <xf numFmtId="0" fontId="11" fillId="0" borderId="0" xfId="0" applyFont="1" applyAlignment="1">
      <alignment horizontal="right"/>
    </xf>
    <xf numFmtId="0" fontId="5" fillId="0" borderId="0" xfId="0" applyFont="1" applyAlignment="1">
      <alignment horizontal="center"/>
    </xf>
    <xf numFmtId="167" fontId="6" fillId="0" borderId="3" xfId="11" applyNumberFormat="1" applyFont="1" applyFill="1" applyBorder="1"/>
    <xf numFmtId="9" fontId="4" fillId="0" borderId="3" xfId="12" applyFont="1" applyFill="1" applyBorder="1" applyAlignment="1">
      <alignment horizontal="right"/>
    </xf>
    <xf numFmtId="167" fontId="4" fillId="0" borderId="3" xfId="11" applyNumberFormat="1" applyFont="1" applyFill="1" applyBorder="1"/>
    <xf numFmtId="167" fontId="5" fillId="0" borderId="3" xfId="11" applyNumberFormat="1" applyFont="1" applyFill="1" applyBorder="1"/>
    <xf numFmtId="9" fontId="5" fillId="0" borderId="3" xfId="12" applyFont="1" applyFill="1" applyBorder="1" applyAlignment="1">
      <alignment horizontal="right"/>
    </xf>
    <xf numFmtId="0" fontId="9" fillId="0" borderId="0" xfId="0" applyFont="1"/>
    <xf numFmtId="0" fontId="5" fillId="0" borderId="3" xfId="0" applyFont="1" applyBorder="1" applyAlignment="1">
      <alignment horizontal="left" wrapText="1"/>
    </xf>
    <xf numFmtId="167" fontId="14" fillId="0" borderId="3" xfId="11" applyNumberFormat="1" applyFont="1" applyFill="1" applyBorder="1"/>
    <xf numFmtId="0" fontId="14" fillId="0" borderId="4" xfId="0" applyFont="1" applyBorder="1" applyAlignment="1">
      <alignment horizontal="center"/>
    </xf>
    <xf numFmtId="0" fontId="14" fillId="0" borderId="4" xfId="0" applyFont="1" applyBorder="1"/>
    <xf numFmtId="167" fontId="14" fillId="0" borderId="4" xfId="11" applyNumberFormat="1" applyFont="1" applyFill="1" applyBorder="1"/>
    <xf numFmtId="167" fontId="5" fillId="0" borderId="2" xfId="11" applyNumberFormat="1" applyFont="1" applyFill="1" applyBorder="1"/>
    <xf numFmtId="9" fontId="5" fillId="0" borderId="2" xfId="12" applyFont="1" applyFill="1" applyBorder="1" applyAlignment="1">
      <alignment horizontal="right"/>
    </xf>
    <xf numFmtId="167" fontId="4" fillId="0" borderId="0" xfId="11" applyNumberFormat="1" applyFont="1" applyFill="1"/>
    <xf numFmtId="167" fontId="8" fillId="0" borderId="0" xfId="11" applyNumberFormat="1" applyFont="1" applyFill="1"/>
    <xf numFmtId="9" fontId="4" fillId="0" borderId="4" xfId="12" applyFont="1" applyFill="1" applyBorder="1" applyAlignment="1">
      <alignment horizontal="right"/>
    </xf>
    <xf numFmtId="167" fontId="22" fillId="0" borderId="0" xfId="11" applyNumberFormat="1" applyFont="1" applyFill="1"/>
    <xf numFmtId="167" fontId="23" fillId="0" borderId="0" xfId="11" applyNumberFormat="1" applyFont="1" applyFill="1"/>
    <xf numFmtId="0" fontId="5" fillId="0" borderId="0" xfId="0" applyFont="1" applyAlignment="1">
      <alignment horizontal="center"/>
    </xf>
    <xf numFmtId="0" fontId="5" fillId="0" borderId="0" xfId="0" applyFont="1" applyAlignment="1">
      <alignment horizontal="center" wrapText="1"/>
    </xf>
    <xf numFmtId="0" fontId="6" fillId="0" borderId="0" xfId="0" applyFont="1" applyAlignment="1">
      <alignment horizontal="center" vertical="center" wrapText="1"/>
    </xf>
    <xf numFmtId="0" fontId="19" fillId="0" borderId="0" xfId="0" applyFont="1" applyAlignment="1">
      <alignment horizontal="right"/>
    </xf>
    <xf numFmtId="0" fontId="3"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6" applyFont="1" applyBorder="1" applyAlignment="1">
      <alignment horizontal="center" vertical="center" wrapText="1"/>
    </xf>
    <xf numFmtId="0" fontId="7" fillId="0" borderId="1" xfId="6" applyFont="1" applyBorder="1" applyAlignment="1">
      <alignment horizontal="center" vertical="center" wrapText="1"/>
    </xf>
    <xf numFmtId="0" fontId="7" fillId="0" borderId="8" xfId="6" applyFont="1" applyBorder="1" applyAlignment="1">
      <alignment horizontal="center" vertical="center" wrapText="1"/>
    </xf>
    <xf numFmtId="0" fontId="7" fillId="0" borderId="9" xfId="6" applyFont="1" applyBorder="1" applyAlignment="1">
      <alignment horizontal="center" vertical="center" wrapText="1"/>
    </xf>
    <xf numFmtId="167" fontId="4" fillId="2" borderId="3" xfId="11" applyNumberFormat="1" applyFont="1" applyFill="1" applyBorder="1"/>
  </cellXfs>
  <cellStyles count="13">
    <cellStyle name="Comma" xfId="11" builtinId="3"/>
    <cellStyle name="Comma 2" xfId="1" xr:uid="{00000000-0005-0000-0000-000001000000}"/>
    <cellStyle name="Currency 2" xfId="2" xr:uid="{00000000-0005-0000-0000-000002000000}"/>
    <cellStyle name="HAI"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Normal 5" xfId="7" xr:uid="{00000000-0005-0000-0000-000008000000}"/>
    <cellStyle name="Normal 6" xfId="8" xr:uid="{00000000-0005-0000-0000-000009000000}"/>
    <cellStyle name="Normal 7" xfId="9" xr:uid="{00000000-0005-0000-0000-00000A000000}"/>
    <cellStyle name="Normal 8" xfId="10" xr:uid="{00000000-0005-0000-0000-00000B00000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tabSelected="1" topLeftCell="A25" workbookViewId="0">
      <selection activeCell="B12" sqref="B12"/>
    </sheetView>
  </sheetViews>
  <sheetFormatPr defaultColWidth="12.88671875" defaultRowHeight="15.6"/>
  <cols>
    <col min="1" max="1" width="5.44140625" style="5" customWidth="1"/>
    <col min="2" max="2" width="47.44140625" style="5" customWidth="1"/>
    <col min="3" max="3" width="12.5546875" style="5" customWidth="1"/>
    <col min="4" max="4" width="11.5546875" style="5" customWidth="1"/>
    <col min="5" max="6" width="7.44140625" style="4" customWidth="1"/>
    <col min="7" max="7" width="10.44140625" style="39" hidden="1" customWidth="1"/>
    <col min="8" max="16384" width="12.88671875" style="5"/>
  </cols>
  <sheetData>
    <row r="1" spans="1:7" ht="21" customHeight="1">
      <c r="A1" s="3"/>
      <c r="B1" s="3"/>
      <c r="C1" s="4"/>
      <c r="D1" s="44" t="s">
        <v>25</v>
      </c>
      <c r="E1" s="44"/>
      <c r="F1" s="44"/>
    </row>
    <row r="2" spans="1:7" ht="6" customHeight="1">
      <c r="A2" s="3"/>
      <c r="B2" s="3"/>
      <c r="C2" s="4"/>
      <c r="D2" s="15"/>
      <c r="E2" s="25"/>
      <c r="F2" s="25"/>
    </row>
    <row r="3" spans="1:7" ht="15.6" customHeight="1">
      <c r="A3" s="45" t="s">
        <v>40</v>
      </c>
      <c r="B3" s="45"/>
      <c r="C3" s="45"/>
      <c r="D3" s="45"/>
      <c r="E3" s="45"/>
      <c r="F3" s="45"/>
    </row>
    <row r="4" spans="1:7" ht="18.600000000000001" customHeight="1">
      <c r="A4" s="46" t="s">
        <v>39</v>
      </c>
      <c r="B4" s="46"/>
      <c r="C4" s="46"/>
      <c r="D4" s="46"/>
      <c r="E4" s="46"/>
      <c r="F4" s="46"/>
    </row>
    <row r="5" spans="1:7" ht="19.5" customHeight="1">
      <c r="A5" s="6"/>
      <c r="B5" s="6"/>
      <c r="C5" s="7"/>
      <c r="D5" s="47" t="s">
        <v>0</v>
      </c>
      <c r="E5" s="47"/>
      <c r="F5" s="47"/>
    </row>
    <row r="6" spans="1:7" s="16" customFormat="1" ht="42.6" customHeight="1">
      <c r="A6" s="48" t="s">
        <v>1</v>
      </c>
      <c r="B6" s="48" t="s">
        <v>2</v>
      </c>
      <c r="C6" s="49" t="s">
        <v>22</v>
      </c>
      <c r="D6" s="51" t="s">
        <v>41</v>
      </c>
      <c r="E6" s="53" t="s">
        <v>23</v>
      </c>
      <c r="F6" s="54"/>
      <c r="G6" s="40"/>
    </row>
    <row r="7" spans="1:7" s="16" customFormat="1" ht="61.2" customHeight="1">
      <c r="A7" s="48"/>
      <c r="B7" s="48"/>
      <c r="C7" s="50"/>
      <c r="D7" s="52"/>
      <c r="E7" s="1" t="s">
        <v>22</v>
      </c>
      <c r="F7" s="2" t="s">
        <v>24</v>
      </c>
      <c r="G7" s="40"/>
    </row>
    <row r="8" spans="1:7" s="31" customFormat="1" ht="20.100000000000001" customHeight="1">
      <c r="A8" s="8"/>
      <c r="B8" s="8" t="s">
        <v>9</v>
      </c>
      <c r="C8" s="37">
        <f>C9+C29</f>
        <v>12276234</v>
      </c>
      <c r="D8" s="37">
        <f>D9+D29+574</f>
        <v>5809375</v>
      </c>
      <c r="E8" s="38">
        <f>D8/C8</f>
        <v>0.4732212663916312</v>
      </c>
      <c r="F8" s="38">
        <f>D8/G8</f>
        <v>1.2656419455772057</v>
      </c>
      <c r="G8" s="42">
        <v>4590062</v>
      </c>
    </row>
    <row r="9" spans="1:7" s="31" customFormat="1" ht="20.100000000000001" customHeight="1">
      <c r="A9" s="9" t="s">
        <v>3</v>
      </c>
      <c r="B9" s="14" t="s">
        <v>26</v>
      </c>
      <c r="C9" s="29">
        <f>C10+C14+C26+C27+C28+189245+3000</f>
        <v>9197722</v>
      </c>
      <c r="D9" s="29">
        <f>D10+D14+D26+D27+D28</f>
        <v>4347941</v>
      </c>
      <c r="E9" s="30">
        <f>D9/C9</f>
        <v>0.47271933202590816</v>
      </c>
      <c r="F9" s="30">
        <f>D9/G9</f>
        <v>1.4297203030600967</v>
      </c>
      <c r="G9" s="42">
        <v>3041113</v>
      </c>
    </row>
    <row r="10" spans="1:7" s="31" customFormat="1" ht="20.100000000000001" customHeight="1">
      <c r="A10" s="9" t="s">
        <v>5</v>
      </c>
      <c r="B10" s="14" t="s">
        <v>14</v>
      </c>
      <c r="C10" s="29">
        <f>SUM(C11:C13)</f>
        <v>861400</v>
      </c>
      <c r="D10" s="29">
        <f>SUM(D11:D13)</f>
        <v>240595</v>
      </c>
      <c r="E10" s="30">
        <f>D10/C10</f>
        <v>0.2793069421871372</v>
      </c>
      <c r="F10" s="30">
        <f>D10/G10</f>
        <v>0.97806821415504697</v>
      </c>
      <c r="G10" s="42">
        <v>245990</v>
      </c>
    </row>
    <row r="11" spans="1:7" s="7" customFormat="1" ht="18">
      <c r="A11" s="10">
        <v>1</v>
      </c>
      <c r="B11" s="13" t="s">
        <v>15</v>
      </c>
      <c r="C11" s="28">
        <f>861400-7200</f>
        <v>854200</v>
      </c>
      <c r="D11" s="28">
        <v>240595</v>
      </c>
      <c r="E11" s="27">
        <f>D11/C11</f>
        <v>0.2816612034652306</v>
      </c>
      <c r="F11" s="27">
        <f>D11/G11</f>
        <v>0.97806821415504697</v>
      </c>
      <c r="G11" s="43">
        <v>245990</v>
      </c>
    </row>
    <row r="12" spans="1:7" s="7" customFormat="1" ht="69.75" customHeight="1">
      <c r="A12" s="17">
        <v>2</v>
      </c>
      <c r="B12" s="20" t="s">
        <v>16</v>
      </c>
      <c r="C12" s="28"/>
      <c r="D12" s="28"/>
      <c r="E12" s="27"/>
      <c r="F12" s="27"/>
      <c r="G12" s="43"/>
    </row>
    <row r="13" spans="1:7" s="7" customFormat="1" ht="18">
      <c r="A13" s="10">
        <v>3</v>
      </c>
      <c r="B13" s="21" t="s">
        <v>17</v>
      </c>
      <c r="C13" s="28">
        <v>7200</v>
      </c>
      <c r="D13" s="28"/>
      <c r="E13" s="27"/>
      <c r="F13" s="27"/>
      <c r="G13" s="43"/>
    </row>
    <row r="14" spans="1:7" s="31" customFormat="1" ht="20.100000000000001" customHeight="1">
      <c r="A14" s="9" t="s">
        <v>38</v>
      </c>
      <c r="B14" s="14" t="s">
        <v>10</v>
      </c>
      <c r="C14" s="29">
        <v>7957767</v>
      </c>
      <c r="D14" s="29">
        <v>4107216</v>
      </c>
      <c r="E14" s="30">
        <f t="shared" ref="E14:E29" si="0">D14/C14</f>
        <v>0.51612669735115391</v>
      </c>
      <c r="F14" s="30">
        <f t="shared" ref="F14:F29" si="1">D14/G14</f>
        <v>1.4694943015814748</v>
      </c>
      <c r="G14" s="42">
        <v>2794986</v>
      </c>
    </row>
    <row r="15" spans="1:7" s="7" customFormat="1" ht="20.25" customHeight="1">
      <c r="A15" s="9"/>
      <c r="B15" s="19" t="s">
        <v>18</v>
      </c>
      <c r="C15" s="26"/>
      <c r="D15" s="26"/>
      <c r="E15" s="27"/>
      <c r="F15" s="27"/>
      <c r="G15" s="43"/>
    </row>
    <row r="16" spans="1:7" s="7" customFormat="1" ht="20.25" customHeight="1">
      <c r="A16" s="10">
        <v>1</v>
      </c>
      <c r="B16" s="13" t="s">
        <v>19</v>
      </c>
      <c r="C16" s="28">
        <v>3818947</v>
      </c>
      <c r="D16" s="28">
        <v>1797507</v>
      </c>
      <c r="E16" s="27">
        <f t="shared" si="0"/>
        <v>0.47068131608006081</v>
      </c>
      <c r="F16" s="27">
        <f t="shared" si="1"/>
        <v>1.3532407637442803</v>
      </c>
      <c r="G16" s="43">
        <v>1328298</v>
      </c>
    </row>
    <row r="17" spans="1:7" s="7" customFormat="1" ht="20.25" customHeight="1">
      <c r="A17" s="10">
        <f>A16+1</f>
        <v>2</v>
      </c>
      <c r="B17" s="13" t="s">
        <v>20</v>
      </c>
      <c r="C17" s="28">
        <v>13359</v>
      </c>
      <c r="D17" s="28">
        <v>7518</v>
      </c>
      <c r="E17" s="27">
        <f t="shared" si="0"/>
        <v>0.5627666741522569</v>
      </c>
      <c r="F17" s="27">
        <f t="shared" si="1"/>
        <v>0.66542750929368033</v>
      </c>
      <c r="G17" s="43">
        <v>11298</v>
      </c>
    </row>
    <row r="18" spans="1:7" s="7" customFormat="1" ht="20.25" customHeight="1">
      <c r="A18" s="10">
        <f t="shared" ref="A18:A25" si="2">A17+1</f>
        <v>3</v>
      </c>
      <c r="B18" s="13" t="s">
        <v>27</v>
      </c>
      <c r="C18" s="28">
        <v>1063833</v>
      </c>
      <c r="D18" s="28">
        <v>491291</v>
      </c>
      <c r="E18" s="27">
        <f t="shared" si="0"/>
        <v>0.46181214532732112</v>
      </c>
      <c r="F18" s="27">
        <f t="shared" si="1"/>
        <v>1.3301538653143774</v>
      </c>
      <c r="G18" s="43">
        <v>369349</v>
      </c>
    </row>
    <row r="19" spans="1:7" s="7" customFormat="1" ht="20.25" customHeight="1">
      <c r="A19" s="10">
        <f t="shared" si="2"/>
        <v>4</v>
      </c>
      <c r="B19" s="13" t="s">
        <v>28</v>
      </c>
      <c r="C19" s="28">
        <v>115332</v>
      </c>
      <c r="D19" s="28">
        <v>32254</v>
      </c>
      <c r="E19" s="27">
        <f t="shared" si="0"/>
        <v>0.27966219262650438</v>
      </c>
      <c r="F19" s="27">
        <f t="shared" si="1"/>
        <v>0.89879061472440502</v>
      </c>
      <c r="G19" s="43">
        <v>35886</v>
      </c>
    </row>
    <row r="20" spans="1:7" s="7" customFormat="1" ht="20.25" customHeight="1">
      <c r="A20" s="10">
        <f t="shared" si="2"/>
        <v>5</v>
      </c>
      <c r="B20" s="13" t="s">
        <v>29</v>
      </c>
      <c r="C20" s="28">
        <v>60737</v>
      </c>
      <c r="D20" s="28">
        <v>24635</v>
      </c>
      <c r="E20" s="27">
        <f t="shared" si="0"/>
        <v>0.40560119861040222</v>
      </c>
      <c r="F20" s="27">
        <f t="shared" si="1"/>
        <v>1.2353944135198835</v>
      </c>
      <c r="G20" s="43">
        <v>19941</v>
      </c>
    </row>
    <row r="21" spans="1:7" s="7" customFormat="1" ht="20.25" customHeight="1">
      <c r="A21" s="10">
        <f t="shared" si="2"/>
        <v>6</v>
      </c>
      <c r="B21" s="13" t="s">
        <v>30</v>
      </c>
      <c r="C21" s="28">
        <v>29929</v>
      </c>
      <c r="D21" s="28">
        <v>10213</v>
      </c>
      <c r="E21" s="27">
        <f t="shared" si="0"/>
        <v>0.34124093688395868</v>
      </c>
      <c r="F21" s="27">
        <f t="shared" si="1"/>
        <v>1.10148835202761</v>
      </c>
      <c r="G21" s="43">
        <v>9272</v>
      </c>
    </row>
    <row r="22" spans="1:7" s="7" customFormat="1" ht="20.25" customHeight="1">
      <c r="A22" s="10">
        <f t="shared" si="2"/>
        <v>7</v>
      </c>
      <c r="B22" s="13" t="s">
        <v>31</v>
      </c>
      <c r="C22" s="28">
        <v>32939</v>
      </c>
      <c r="D22" s="55">
        <f>19374</f>
        <v>19374</v>
      </c>
      <c r="E22" s="27">
        <f t="shared" si="0"/>
        <v>0.58817814748474451</v>
      </c>
      <c r="F22" s="27">
        <f>D22/G22</f>
        <v>1.1827838827838828</v>
      </c>
      <c r="G22" s="43">
        <v>16380</v>
      </c>
    </row>
    <row r="23" spans="1:7" s="7" customFormat="1" ht="20.25" customHeight="1">
      <c r="A23" s="10">
        <f t="shared" si="2"/>
        <v>8</v>
      </c>
      <c r="B23" s="13" t="s">
        <v>32</v>
      </c>
      <c r="C23" s="28">
        <v>549643</v>
      </c>
      <c r="D23" s="55">
        <f>257155-19374</f>
        <v>237781</v>
      </c>
      <c r="E23" s="27">
        <f t="shared" si="0"/>
        <v>0.43260989405850708</v>
      </c>
      <c r="F23" s="27">
        <f>D23/G23</f>
        <v>1.3722198497247262</v>
      </c>
      <c r="G23" s="43">
        <v>173282</v>
      </c>
    </row>
    <row r="24" spans="1:7" s="7" customFormat="1" ht="31.8">
      <c r="A24" s="10">
        <f t="shared" si="2"/>
        <v>9</v>
      </c>
      <c r="B24" s="20" t="s">
        <v>33</v>
      </c>
      <c r="C24" s="28">
        <v>933269</v>
      </c>
      <c r="D24" s="28">
        <v>466097</v>
      </c>
      <c r="E24" s="27">
        <f t="shared" si="0"/>
        <v>0.49942406744464884</v>
      </c>
      <c r="F24" s="27">
        <f>D24/G24</f>
        <v>0.80851960685676227</v>
      </c>
      <c r="G24" s="43">
        <v>576482</v>
      </c>
    </row>
    <row r="25" spans="1:7" s="7" customFormat="1" ht="21" customHeight="1">
      <c r="A25" s="10">
        <f t="shared" si="2"/>
        <v>10</v>
      </c>
      <c r="B25" s="13" t="s">
        <v>21</v>
      </c>
      <c r="C25" s="28">
        <v>237280</v>
      </c>
      <c r="D25" s="28">
        <v>108546</v>
      </c>
      <c r="E25" s="27">
        <f t="shared" si="0"/>
        <v>0.45745954146999324</v>
      </c>
      <c r="F25" s="27">
        <f>D25/G25</f>
        <v>1.2367377631938747</v>
      </c>
      <c r="G25" s="43">
        <v>87768</v>
      </c>
    </row>
    <row r="26" spans="1:7" s="31" customFormat="1" ht="31.2">
      <c r="A26" s="9" t="s">
        <v>6</v>
      </c>
      <c r="B26" s="32" t="s">
        <v>11</v>
      </c>
      <c r="C26" s="29">
        <v>525</v>
      </c>
      <c r="D26" s="29">
        <v>130</v>
      </c>
      <c r="E26" s="30">
        <f t="shared" si="0"/>
        <v>0.24761904761904763</v>
      </c>
      <c r="F26" s="30">
        <f>D26/G26</f>
        <v>0.94890510948905105</v>
      </c>
      <c r="G26" s="42">
        <v>137</v>
      </c>
    </row>
    <row r="27" spans="1:7" s="31" customFormat="1" ht="20.100000000000001" customHeight="1">
      <c r="A27" s="9" t="s">
        <v>7</v>
      </c>
      <c r="B27" s="14" t="s">
        <v>12</v>
      </c>
      <c r="C27" s="29">
        <v>1000</v>
      </c>
      <c r="D27" s="29"/>
      <c r="E27" s="30">
        <f t="shared" si="0"/>
        <v>0</v>
      </c>
      <c r="F27" s="30"/>
      <c r="G27" s="42"/>
    </row>
    <row r="28" spans="1:7" s="31" customFormat="1" ht="20.100000000000001" customHeight="1">
      <c r="A28" s="9" t="s">
        <v>8</v>
      </c>
      <c r="B28" s="14" t="s">
        <v>13</v>
      </c>
      <c r="C28" s="29">
        <v>184785</v>
      </c>
      <c r="D28" s="29"/>
      <c r="E28" s="30">
        <f t="shared" si="0"/>
        <v>0</v>
      </c>
      <c r="F28" s="30"/>
      <c r="G28" s="42"/>
    </row>
    <row r="29" spans="1:7" s="31" customFormat="1" ht="35.25" customHeight="1">
      <c r="A29" s="18" t="s">
        <v>4</v>
      </c>
      <c r="B29" s="22" t="s">
        <v>34</v>
      </c>
      <c r="C29" s="29">
        <f>SUM(C30:C32)</f>
        <v>3078512</v>
      </c>
      <c r="D29" s="29">
        <f>SUM(D30:D32)</f>
        <v>1460860</v>
      </c>
      <c r="E29" s="30">
        <f t="shared" si="0"/>
        <v>0.47453445040980835</v>
      </c>
      <c r="F29" s="30">
        <f t="shared" si="1"/>
        <v>0.94912316264371399</v>
      </c>
      <c r="G29" s="42">
        <v>1539168</v>
      </c>
    </row>
    <row r="30" spans="1:7" s="23" customFormat="1" ht="20.100000000000001" customHeight="1">
      <c r="A30" s="11">
        <v>1</v>
      </c>
      <c r="B30" s="19" t="s">
        <v>35</v>
      </c>
      <c r="C30" s="33">
        <v>796966</v>
      </c>
      <c r="D30" s="33">
        <v>791718</v>
      </c>
      <c r="E30" s="27">
        <f>D30/C30</f>
        <v>0.99341502648795554</v>
      </c>
      <c r="F30" s="27">
        <f>D30/G30</f>
        <v>1.1266398662350137</v>
      </c>
      <c r="G30" s="43">
        <v>702725</v>
      </c>
    </row>
    <row r="31" spans="1:7" s="23" customFormat="1" ht="20.100000000000001" customHeight="1">
      <c r="A31" s="11">
        <v>2</v>
      </c>
      <c r="B31" s="19" t="s">
        <v>36</v>
      </c>
      <c r="C31" s="33">
        <v>2177526</v>
      </c>
      <c r="D31" s="33">
        <v>469142</v>
      </c>
      <c r="E31" s="27">
        <f>D31/C31</f>
        <v>0.2154472552796155</v>
      </c>
      <c r="F31" s="27">
        <f>D31/G31</f>
        <v>0.87454212283504495</v>
      </c>
      <c r="G31" s="43">
        <v>536443</v>
      </c>
    </row>
    <row r="32" spans="1:7" s="23" customFormat="1" ht="20.100000000000001" customHeight="1">
      <c r="A32" s="34">
        <v>3</v>
      </c>
      <c r="B32" s="35" t="s">
        <v>37</v>
      </c>
      <c r="C32" s="36">
        <v>104020</v>
      </c>
      <c r="D32" s="36">
        <v>200000</v>
      </c>
      <c r="E32" s="41">
        <f>D32/C32</f>
        <v>1.9227071716977504</v>
      </c>
      <c r="F32" s="41">
        <f>D32/G32</f>
        <v>0.66666666666666663</v>
      </c>
      <c r="G32" s="43">
        <v>300000</v>
      </c>
    </row>
    <row r="33" spans="1:6" ht="19.5" customHeight="1">
      <c r="A33" s="12"/>
      <c r="B33" s="12"/>
      <c r="C33" s="7"/>
      <c r="D33" s="7"/>
      <c r="E33" s="24"/>
      <c r="F33" s="24"/>
    </row>
    <row r="34" spans="1:6" ht="18.75" customHeight="1">
      <c r="A34" s="12"/>
      <c r="B34" s="12"/>
      <c r="C34" s="7"/>
      <c r="D34" s="7"/>
    </row>
    <row r="35" spans="1:6" ht="18">
      <c r="A35" s="7"/>
      <c r="B35" s="7"/>
      <c r="C35" s="7"/>
      <c r="D35" s="7"/>
    </row>
    <row r="36" spans="1:6" ht="18">
      <c r="A36" s="7"/>
      <c r="B36" s="7"/>
      <c r="C36" s="7"/>
      <c r="D36" s="7"/>
    </row>
    <row r="37" spans="1:6" ht="18">
      <c r="A37" s="7"/>
      <c r="B37" s="7"/>
      <c r="C37" s="7"/>
      <c r="D37" s="7"/>
    </row>
    <row r="38" spans="1:6" ht="18">
      <c r="A38" s="7"/>
      <c r="B38" s="7"/>
      <c r="C38" s="7"/>
      <c r="D38" s="7"/>
    </row>
  </sheetData>
  <mergeCells count="9">
    <mergeCell ref="D1:F1"/>
    <mergeCell ref="A3:F3"/>
    <mergeCell ref="A4:F4"/>
    <mergeCell ref="D5:F5"/>
    <mergeCell ref="A6:A7"/>
    <mergeCell ref="B6:B7"/>
    <mergeCell ref="C6:C7"/>
    <mergeCell ref="D6:D7"/>
    <mergeCell ref="E6:F6"/>
  </mergeCells>
  <pageMargins left="0.47244094488188981" right="0.19685039370078741" top="0.47244094488188981" bottom="0.35433070866141736" header="0.31496062992125984" footer="0.27559055118110237"/>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773C08-F1C5-4CF0-A3E3-9CDC3EAC21D4}">
  <ds:schemaRef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purl.org/dc/terms/"/>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A656FA9-7FD3-4ABE-A3B6-0A5FB4C638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Ms. Vu Thanh Tam</cp:lastModifiedBy>
  <cp:lastPrinted>2025-07-14T07:54:11Z</cp:lastPrinted>
  <dcterms:created xsi:type="dcterms:W3CDTF">2018-08-22T07:49:45Z</dcterms:created>
  <dcterms:modified xsi:type="dcterms:W3CDTF">2025-07-14T07:54:12Z</dcterms:modified>
</cp:coreProperties>
</file>