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NAM 2025\11. CONG KHAI NGAN SACH\2. Cong khai thuc hien năm 2025\2. Quy 2\"/>
    </mc:Choice>
  </mc:AlternateContent>
  <xr:revisionPtr revIDLastSave="0" documentId="13_ncr:1_{76F5BC8D-026A-485E-8BC3-4319B61D8CED}"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D38" i="1"/>
  <c r="D9" i="1"/>
  <c r="D10" i="1"/>
  <c r="C10" i="1"/>
  <c r="C17" i="1"/>
  <c r="C9" i="1" l="1"/>
  <c r="C37" i="1" l="1"/>
  <c r="D17" i="1" l="1"/>
  <c r="F37" i="1" l="1"/>
  <c r="E37" i="1"/>
  <c r="F38" i="1"/>
  <c r="D39" i="1"/>
  <c r="F39" i="1" s="1"/>
  <c r="E38" i="1"/>
  <c r="E39" i="1" l="1"/>
  <c r="F29" i="1"/>
  <c r="E29" i="1"/>
  <c r="F27" i="1"/>
  <c r="F26" i="1"/>
  <c r="F25" i="1"/>
  <c r="F23" i="1"/>
  <c r="F21" i="1"/>
  <c r="F20" i="1"/>
  <c r="F11" i="1"/>
  <c r="F12" i="1"/>
  <c r="F13" i="1"/>
  <c r="F14" i="1"/>
  <c r="F15" i="1"/>
  <c r="F16" i="1"/>
  <c r="E11" i="1"/>
  <c r="E12" i="1"/>
  <c r="E13" i="1"/>
  <c r="E14" i="1"/>
  <c r="E15" i="1"/>
  <c r="E16" i="1"/>
  <c r="E20" i="1"/>
  <c r="E21" i="1"/>
  <c r="E23" i="1"/>
  <c r="E24" i="1"/>
  <c r="E25" i="1"/>
  <c r="E26" i="1"/>
  <c r="E27" i="1"/>
  <c r="F10" i="1"/>
  <c r="F9" i="1" l="1"/>
  <c r="F17" i="1"/>
  <c r="F8" i="1" l="1"/>
  <c r="E17" i="1"/>
  <c r="E10" i="1" l="1"/>
  <c r="A31" i="1"/>
  <c r="A32" i="1" s="1"/>
  <c r="A33" i="1" s="1"/>
  <c r="A26" i="1"/>
  <c r="A27" i="1" s="1"/>
  <c r="A24" i="1"/>
  <c r="A11" i="1"/>
  <c r="A12" i="1" s="1"/>
  <c r="A13" i="1" s="1"/>
  <c r="A14" i="1" s="1"/>
  <c r="A15" i="1" s="1"/>
  <c r="A16" i="1" s="1"/>
  <c r="E9" i="1" l="1"/>
  <c r="C8" i="1"/>
  <c r="E8" i="1" s="1"/>
</calcChain>
</file>

<file path=xl/sharedStrings.xml><?xml version="1.0" encoding="utf-8"?>
<sst xmlns="http://schemas.openxmlformats.org/spreadsheetml/2006/main" count="54" uniqueCount="49">
  <si>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</si>
  <si>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</si>
  <si>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</si>
  <si>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</si>
  <si>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</si>
  <si>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</si>
  <si>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</si>
  <si>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</si>
  <si>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</si>
  <si>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</si>
  <si>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</si>
  <si>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</si>
  <si>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</si>
  <si>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</si>
  <si>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</si>
  <si>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</si>
  <si>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</si>
  <si>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</si>
  <si>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</si>
  <si>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</si>
  <si>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</si>
  <si>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</si>
  <si>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</si>
  <si>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</si>
  <si>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</si>
  <si>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</si>
  <si>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</si>
  <si>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</si>
  <si>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</si>
  <si>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</si>
  <si>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</si>
  <si>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</si>
  <si>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</si>
  <si>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</si>
  <si>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</si>
  <si>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</si>
  <si>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</si>
  <si>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</si>
  <si>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</si>
  <si>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</si>
  <si>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</si>
  <si>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</si>
  <si>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</si>
  <si>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</si>
  <si>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</si>
  <si>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</si>
  <si>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ƯỚC THỰC HIỆN THU NGÂN SÁCH NHÀ NƯỚC 6 THÁNG NĂM 2025</t>
  </si>
  <si>
    <t>ƯỚC THỰC HIỆN 6 THÁNG</t>
  </si>
  <si>
    <t>(Kèm theo Báo cáo số               /BC-STC ngày        /7/2025 của Sở Tài chính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</si>
</sst>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_(@_)"/>
    <numFmt numFmtId="167" formatCode="_(* #,##0_);_(* \(#,##0\);_(* &quot;-&quot;??_);_(@_)"/>
  </numFmts>
  <fonts count="22"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12"/>
      <color theme="0"/>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16" fillId="0" borderId="0" applyFont="0" applyFill="0" applyBorder="0" applyAlignment="0" applyProtection="0"/>
    <xf numFmtId="164" fontId="16" fillId="0" borderId="0" applyFont="0" applyFill="0" applyBorder="0" applyAlignment="0" applyProtection="0"/>
    <xf numFmtId="166" fontId="15" fillId="0" borderId="0" applyFont="0" applyFill="0" applyBorder="0" applyAlignment="0" applyProtection="0"/>
    <xf numFmtId="0" fontId="13" fillId="0" borderId="0"/>
    <xf numFmtId="0" fontId="14" fillId="0" borderId="0"/>
    <xf numFmtId="0" fontId="2" fillId="0" borderId="0"/>
    <xf numFmtId="0" fontId="18" fillId="0" borderId="0"/>
    <xf numFmtId="0" fontId="13" fillId="0" borderId="0"/>
    <xf numFmtId="0" fontId="16" fillId="0" borderId="0"/>
    <xf numFmtId="0" fontId="1" fillId="0" borderId="0"/>
    <xf numFmtId="165" fontId="19" fillId="0" borderId="0" applyFont="0" applyFill="0" applyBorder="0" applyAlignment="0" applyProtection="0"/>
    <xf numFmtId="9" fontId="19" fillId="0" borderId="0" applyFont="0" applyFill="0" applyBorder="0" applyAlignment="0" applyProtection="0"/>
  </cellStyleXfs>
  <cellXfs count="75">
    <xf numFmtId="0" fontId="0" fillId="0" borderId="0" xfId="0"/>
    <xf numFmtId="0" fontId="10" fillId="0" borderId="0" xfId="4" applyFont="1"/>
    <xf numFmtId="14" fontId="6" fillId="0" borderId="1" xfId="6" applyNumberFormat="1" applyFont="1" applyBorder="1" applyAlignment="1">
      <alignment horizontal="center" vertical="center" wrapText="1"/>
    </xf>
    <xf numFmtId="0" fontId="4" fillId="0" borderId="0" xfId="0" applyFont="1"/>
    <xf numFmtId="0" fontId="3" fillId="0" borderId="0" xfId="0" applyFont="1" applyAlignment="1">
      <alignment horizontal="centerContinuous"/>
    </xf>
    <xf numFmtId="0" fontId="3" fillId="0" borderId="0" xfId="0" applyFont="1"/>
    <xf numFmtId="0" fontId="8" fillId="0" borderId="0" xfId="0" applyFont="1" applyAlignment="1">
      <alignment horizontal="left"/>
    </xf>
    <xf numFmtId="0" fontId="10" fillId="0" borderId="0" xfId="0" applyFont="1"/>
    <xf numFmtId="0" fontId="4" fillId="0" borderId="2" xfId="0" applyFont="1" applyBorder="1" applyAlignment="1">
      <alignment horizontal="center"/>
    </xf>
    <xf numFmtId="0" fontId="3" fillId="0" borderId="2" xfId="0" applyFont="1" applyBorder="1" applyAlignment="1">
      <alignment horizontal="center"/>
    </xf>
    <xf numFmtId="0" fontId="3" fillId="0" borderId="2" xfId="0" applyFont="1" applyBorder="1"/>
    <xf numFmtId="0" fontId="8" fillId="0" borderId="0" xfId="0" applyFont="1" applyAlignment="1">
      <alignment horizontal="centerContinuous"/>
    </xf>
    <xf numFmtId="0" fontId="12" fillId="0" borderId="0" xfId="0" applyFont="1" applyAlignment="1">
      <alignment horizontal="centerContinuous"/>
    </xf>
    <xf numFmtId="0" fontId="7" fillId="0" borderId="0" xfId="0" applyFont="1"/>
    <xf numFmtId="0" fontId="5" fillId="0" borderId="2" xfId="0" quotePrefix="1" applyFont="1" applyBorder="1" applyAlignment="1">
      <alignment horizontal="center"/>
    </xf>
    <xf numFmtId="0" fontId="3" fillId="0" borderId="2" xfId="0" applyFont="1" applyBorder="1" applyAlignment="1">
      <alignment horizontal="center" vertical="center"/>
    </xf>
    <xf numFmtId="0" fontId="9" fillId="0" borderId="0" xfId="0" quotePrefix="1" applyFont="1" applyAlignment="1">
      <alignment horizontal="left"/>
    </xf>
    <xf numFmtId="0" fontId="4" fillId="0" borderId="0" xfId="0" applyFont="1" applyAlignment="1">
      <alignment horizontal="centerContinuous" wrapText="1"/>
    </xf>
    <xf numFmtId="0" fontId="17" fillId="0" borderId="0" xfId="0" applyFont="1" applyAlignment="1">
      <alignment horizontal="right"/>
    </xf>
    <xf numFmtId="0" fontId="11" fillId="0" borderId="0" xfId="0" applyFont="1" applyAlignment="1">
      <alignment vertical="center"/>
    </xf>
    <xf numFmtId="0" fontId="6" fillId="0" borderId="1" xfId="6" applyFont="1" applyBorder="1" applyAlignment="1">
      <alignment horizontal="center" vertical="center" wrapText="1"/>
    </xf>
    <xf numFmtId="3" fontId="4" fillId="0" borderId="2" xfId="0" applyNumberFormat="1" applyFont="1" applyBorder="1" applyAlignment="1">
      <alignment vertical="center"/>
    </xf>
    <xf numFmtId="0" fontId="8" fillId="0" borderId="0" xfId="0" applyFont="1"/>
    <xf numFmtId="3" fontId="3" fillId="0" borderId="2" xfId="0" applyNumberFormat="1" applyFont="1" applyBorder="1" applyAlignment="1">
      <alignment vertical="center"/>
    </xf>
    <xf numFmtId="3" fontId="5" fillId="0" borderId="2" xfId="0" applyNumberFormat="1" applyFont="1" applyBorder="1" applyAlignment="1">
      <alignment vertical="center"/>
    </xf>
    <xf numFmtId="0" fontId="9" fillId="0" borderId="0" xfId="0" applyFont="1"/>
    <xf numFmtId="0" fontId="3" fillId="0" borderId="0" xfId="0" applyFont="1" applyAlignment="1">
      <alignment vertical="center"/>
    </xf>
    <xf numFmtId="0" fontId="5" fillId="0" borderId="0" xfId="0" applyFont="1" applyAlignment="1">
      <alignment horizontal="centerContinuous" vertical="center"/>
    </xf>
    <xf numFmtId="3" fontId="4" fillId="0" borderId="3" xfId="0" applyNumberFormat="1" applyFont="1" applyBorder="1" applyAlignment="1">
      <alignment vertical="center"/>
    </xf>
    <xf numFmtId="167" fontId="11" fillId="0" borderId="0" xfId="11" applyNumberFormat="1" applyFont="1" applyFill="1" applyAlignment="1">
      <alignment vertical="center"/>
    </xf>
    <xf numFmtId="9" fontId="4" fillId="0" borderId="2" xfId="12" applyFont="1" applyFill="1" applyBorder="1" applyAlignment="1">
      <alignment vertical="center"/>
    </xf>
    <xf numFmtId="9" fontId="3" fillId="0" borderId="2" xfId="12" applyFont="1" applyFill="1" applyBorder="1" applyAlignment="1">
      <alignment vertical="center"/>
    </xf>
    <xf numFmtId="9" fontId="5" fillId="0" borderId="2" xfId="12" applyFont="1" applyFill="1" applyBorder="1" applyAlignment="1">
      <alignment vertical="center"/>
    </xf>
    <xf numFmtId="0" fontId="4" fillId="2" borderId="2" xfId="0" applyFont="1" applyFill="1" applyBorder="1" applyAlignment="1">
      <alignment horizontal="center" vertical="center"/>
    </xf>
    <xf numFmtId="167" fontId="4" fillId="2" borderId="2" xfId="0" applyNumberFormat="1" applyFont="1" applyFill="1" applyBorder="1" applyAlignment="1">
      <alignment vertical="center" wrapText="1"/>
    </xf>
    <xf numFmtId="9" fontId="4" fillId="2" borderId="2" xfId="12" applyFont="1" applyFill="1" applyBorder="1" applyAlignment="1">
      <alignment vertical="center"/>
    </xf>
    <xf numFmtId="0" fontId="8" fillId="2" borderId="0" xfId="0" applyFont="1" applyFill="1"/>
    <xf numFmtId="0" fontId="3" fillId="2" borderId="2" xfId="0" applyFont="1" applyFill="1" applyBorder="1" applyAlignment="1">
      <alignment horizontal="center" vertical="center"/>
    </xf>
    <xf numFmtId="167" fontId="3" fillId="2" borderId="2" xfId="11" applyNumberFormat="1" applyFont="1" applyFill="1" applyBorder="1" applyAlignment="1">
      <alignment horizontal="center" vertical="center" wrapText="1"/>
    </xf>
    <xf numFmtId="9" fontId="3" fillId="2" borderId="2" xfId="12" applyFont="1" applyFill="1" applyBorder="1" applyAlignment="1">
      <alignment vertical="center"/>
    </xf>
    <xf numFmtId="0" fontId="10" fillId="2" borderId="0" xfId="0" applyFont="1" applyFill="1"/>
    <xf numFmtId="0" fontId="3" fillId="2" borderId="4" xfId="0" applyFont="1" applyFill="1" applyBorder="1" applyAlignment="1">
      <alignment horizontal="center" vertical="center"/>
    </xf>
    <xf numFmtId="3" fontId="3" fillId="2" borderId="4" xfId="0" applyNumberFormat="1" applyFont="1" applyFill="1" applyBorder="1" applyAlignment="1">
      <alignment vertical="center"/>
    </xf>
    <xf numFmtId="0" fontId="20" fillId="0" borderId="0" xfId="0" applyFont="1"/>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9" fontId="4" fillId="0" borderId="3" xfId="12" applyFont="1" applyFill="1" applyBorder="1" applyAlignment="1">
      <alignment vertical="center"/>
    </xf>
    <xf numFmtId="0" fontId="4" fillId="0" borderId="2" xfId="0" applyFont="1" applyBorder="1"/>
    <xf numFmtId="0" fontId="3" fillId="0" borderId="2" xfId="0" applyFont="1" applyBorder="1" applyAlignment="1">
      <alignment horizontal="left" vertical="center" wrapText="1"/>
    </xf>
    <xf numFmtId="0" fontId="5" fillId="0" borderId="2" xfId="0" applyFont="1" applyBorder="1"/>
    <xf numFmtId="0" fontId="5" fillId="0" borderId="2" xfId="0" applyFont="1" applyBorder="1" applyAlignment="1">
      <alignment horizontal="left" vertical="center" wrapText="1"/>
    </xf>
    <xf numFmtId="0" fontId="3" fillId="0" borderId="2" xfId="0" applyFont="1" applyBorder="1" applyAlignment="1">
      <alignment horizontal="justify" wrapText="1"/>
    </xf>
    <xf numFmtId="0" fontId="4" fillId="2" borderId="2"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vertical="center" wrapText="1"/>
    </xf>
    <xf numFmtId="167" fontId="3" fillId="2" borderId="4" xfId="11" applyNumberFormat="1" applyFont="1" applyFill="1" applyBorder="1" applyAlignment="1">
      <alignment horizontal="center" vertical="center" wrapText="1"/>
    </xf>
    <xf numFmtId="9" fontId="3" fillId="2" borderId="4" xfId="12" applyFont="1" applyFill="1" applyBorder="1" applyAlignment="1">
      <alignment vertical="center"/>
    </xf>
    <xf numFmtId="167" fontId="21" fillId="0" borderId="0" xfId="11" applyNumberFormat="1" applyFont="1" applyFill="1"/>
    <xf numFmtId="167" fontId="17" fillId="0" borderId="0" xfId="11" applyNumberFormat="1" applyFont="1" applyFill="1"/>
    <xf numFmtId="167" fontId="11" fillId="0" borderId="0" xfId="11" applyNumberFormat="1" applyFont="1" applyFill="1"/>
    <xf numFmtId="167" fontId="11" fillId="2" borderId="0" xfId="11" applyNumberFormat="1" applyFont="1" applyFill="1"/>
    <xf numFmtId="167" fontId="21" fillId="2" borderId="0" xfId="11" applyNumberFormat="1" applyFont="1" applyFill="1"/>
    <xf numFmtId="3" fontId="10" fillId="0" borderId="0" xfId="0" applyNumberFormat="1" applyFont="1"/>
    <xf numFmtId="167" fontId="4" fillId="2" borderId="2" xfId="0" applyNumberFormat="1" applyFont="1" applyFill="1" applyBorder="1" applyAlignment="1">
      <alignment horizontal="right" vertical="center" wrapText="1"/>
    </xf>
    <xf numFmtId="0" fontId="9" fillId="0" borderId="5" xfId="0" applyFont="1" applyBorder="1" applyAlignment="1">
      <alignment horizontal="left"/>
    </xf>
    <xf numFmtId="0" fontId="4" fillId="0" borderId="0" xfId="0" applyFont="1" applyAlignment="1">
      <alignment horizontal="right"/>
    </xf>
    <xf numFmtId="0" fontId="5" fillId="0" borderId="0" xfId="0" applyFont="1" applyAlignment="1">
      <alignment horizontal="center" vertical="center" wrapText="1"/>
    </xf>
    <xf numFmtId="0" fontId="3" fillId="0" borderId="6" xfId="0" applyFont="1" applyBorder="1" applyAlignment="1">
      <alignment horizontal="center" vertical="center"/>
    </xf>
    <xf numFmtId="0" fontId="4"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6" applyFont="1" applyBorder="1" applyAlignment="1">
      <alignment horizontal="center" vertical="center" wrapText="1"/>
    </xf>
    <xf numFmtId="0" fontId="6" fillId="0" borderId="1" xfId="6" applyFont="1" applyBorder="1" applyAlignment="1">
      <alignment horizontal="center" vertical="center" wrapText="1"/>
    </xf>
    <xf numFmtId="0" fontId="6" fillId="0" borderId="10" xfId="6" applyFont="1" applyBorder="1" applyAlignment="1">
      <alignment horizontal="center" vertical="center" wrapText="1"/>
    </xf>
    <xf numFmtId="0" fontId="6" fillId="0" borderId="11" xfId="6" applyFont="1" applyBorder="1" applyAlignment="1">
      <alignment horizontal="center" vertical="center" wrapText="1"/>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tabSelected="1" workbookViewId="0">
      <selection activeCell="A4" sqref="A4:F4"/>
    </sheetView>
  </sheetViews>
  <sheetFormatPr defaultColWidth="12.88671875" defaultRowHeight="15.6" x14ac:dyDescent="0.3"/>
  <cols>
    <col min="1" max="1" width="5.6640625" style="5" customWidth="1"/>
    <col min="2" max="2" width="46.88671875" style="5" customWidth="1"/>
    <col min="3" max="3" width="11.109375" style="5" customWidth="1"/>
    <col min="4" max="4" width="11.33203125" style="5" customWidth="1"/>
    <col min="5" max="5" width="8.44140625" style="5" customWidth="1"/>
    <col min="6" max="6" width="8.33203125" style="5" customWidth="1"/>
    <col min="7" max="7" width="12" style="5" hidden="1" customWidth="1"/>
    <col min="8" max="16384" width="12.88671875" style="5"/>
  </cols>
  <sheetData>
    <row r="1" spans="1:8" x14ac:dyDescent="0.3">
      <c r="A1" s="43"/>
      <c r="B1" s="3"/>
      <c r="C1" s="3"/>
      <c r="D1" s="65" t="s">
        <v>37</v>
      </c>
      <c r="E1" s="65"/>
      <c r="F1" s="65"/>
    </row>
    <row r="2" spans="1:8" ht="7.5" customHeight="1" x14ac:dyDescent="0.3">
      <c r="A2" s="6"/>
      <c r="B2" s="6"/>
      <c r="C2" s="4"/>
      <c r="D2" s="4"/>
      <c r="E2" s="4"/>
      <c r="F2" s="4"/>
    </row>
    <row r="3" spans="1:8" ht="21.75" customHeight="1" x14ac:dyDescent="0.4">
      <c r="A3" s="17" t="s">
        <v>46</v>
      </c>
      <c r="B3" s="11"/>
      <c r="C3" s="12"/>
      <c r="D3" s="12"/>
      <c r="E3" s="12"/>
      <c r="F3" s="12"/>
    </row>
    <row r="4" spans="1:8" ht="21.75" customHeight="1" x14ac:dyDescent="0.3">
      <c r="A4" s="66" t="s">
        <v>48</v>
      </c>
      <c r="B4" s="66"/>
      <c r="C4" s="66"/>
      <c r="D4" s="66"/>
      <c r="E4" s="66"/>
      <c r="F4" s="66"/>
    </row>
    <row r="5" spans="1:8" x14ac:dyDescent="0.3">
      <c r="A5" s="67"/>
      <c r="B5" s="67"/>
      <c r="C5" s="67"/>
      <c r="D5" s="26"/>
      <c r="E5" s="27"/>
      <c r="F5" s="18" t="s">
        <v>0</v>
      </c>
    </row>
    <row r="6" spans="1:8" s="13" customFormat="1" ht="39" customHeight="1" x14ac:dyDescent="0.3">
      <c r="A6" s="68" t="s">
        <v>1</v>
      </c>
      <c r="B6" s="68" t="s">
        <v>2</v>
      </c>
      <c r="C6" s="69" t="s">
        <v>33</v>
      </c>
      <c r="D6" s="71" t="s">
        <v>47</v>
      </c>
      <c r="E6" s="73" t="s">
        <v>34</v>
      </c>
      <c r="F6" s="74"/>
    </row>
    <row r="7" spans="1:8" s="13" customFormat="1" ht="54.6" customHeight="1" x14ac:dyDescent="0.3">
      <c r="A7" s="68"/>
      <c r="B7" s="68"/>
      <c r="C7" s="70"/>
      <c r="D7" s="72"/>
      <c r="E7" s="20" t="s">
        <v>33</v>
      </c>
      <c r="F7" s="2" t="s">
        <v>35</v>
      </c>
    </row>
    <row r="8" spans="1:8" s="19" customFormat="1" x14ac:dyDescent="0.3">
      <c r="A8" s="44" t="s">
        <v>3</v>
      </c>
      <c r="B8" s="45" t="s">
        <v>38</v>
      </c>
      <c r="C8" s="28">
        <f>C9+C28+C29+C36</f>
        <v>2375500</v>
      </c>
      <c r="D8" s="28">
        <f>D9+D28+D29+D36+131572</f>
        <v>1167683</v>
      </c>
      <c r="E8" s="46">
        <f>D8/C8</f>
        <v>0.49155251525994526</v>
      </c>
      <c r="F8" s="46">
        <f>D8/G8</f>
        <v>1.6316716878413049</v>
      </c>
      <c r="G8" s="29">
        <v>715636</v>
      </c>
    </row>
    <row r="9" spans="1:8" s="7" customFormat="1" ht="18" x14ac:dyDescent="0.35">
      <c r="A9" s="8" t="s">
        <v>5</v>
      </c>
      <c r="B9" s="47" t="s">
        <v>9</v>
      </c>
      <c r="C9" s="21">
        <f>C10+C11+C12+C13+C14+C15+C16+C17+C23+C24+C25+C26+C27</f>
        <v>2350500</v>
      </c>
      <c r="D9" s="21">
        <f>D10+D11+D12+D13+D14+D15+D16+D17+D23+D24+D25+D26+D27</f>
        <v>1021021</v>
      </c>
      <c r="E9" s="30">
        <f>D9/C9</f>
        <v>0.4343845990214848</v>
      </c>
      <c r="F9" s="30">
        <f>D9/G9</f>
        <v>1.4452084751736409</v>
      </c>
      <c r="G9" s="57">
        <v>706487</v>
      </c>
      <c r="H9" s="62"/>
    </row>
    <row r="10" spans="1:8" s="7" customFormat="1" ht="18" x14ac:dyDescent="0.35">
      <c r="A10" s="9">
        <v>1</v>
      </c>
      <c r="B10" s="10" t="s">
        <v>39</v>
      </c>
      <c r="C10" s="23">
        <f>995000+5100</f>
        <v>1000100</v>
      </c>
      <c r="D10" s="23">
        <f>293767+4959</f>
        <v>298726</v>
      </c>
      <c r="E10" s="31">
        <f>D10/C10</f>
        <v>0.2986961303869613</v>
      </c>
      <c r="F10" s="31">
        <f>D10/G10</f>
        <v>2.6546579104053176</v>
      </c>
      <c r="G10" s="57">
        <v>112529</v>
      </c>
    </row>
    <row r="11" spans="1:8" s="7" customFormat="1" ht="31.2" x14ac:dyDescent="0.35">
      <c r="A11" s="9">
        <f>+A10+1</f>
        <v>2</v>
      </c>
      <c r="B11" s="48" t="s">
        <v>10</v>
      </c>
      <c r="C11" s="23">
        <v>5000</v>
      </c>
      <c r="D11" s="23">
        <v>3626</v>
      </c>
      <c r="E11" s="31">
        <f t="shared" ref="E11:E29" si="0">D11/C11</f>
        <v>0.72519999999999996</v>
      </c>
      <c r="F11" s="31">
        <f t="shared" ref="F11:F17" si="1">D11/G11</f>
        <v>1.4585679806918745</v>
      </c>
      <c r="G11" s="57">
        <v>2486</v>
      </c>
    </row>
    <row r="12" spans="1:8" s="7" customFormat="1" ht="18" x14ac:dyDescent="0.35">
      <c r="A12" s="9">
        <f>A11+1</f>
        <v>3</v>
      </c>
      <c r="B12" s="10" t="s">
        <v>11</v>
      </c>
      <c r="C12" s="23">
        <v>650665</v>
      </c>
      <c r="D12" s="23">
        <v>330132</v>
      </c>
      <c r="E12" s="31">
        <f t="shared" si="0"/>
        <v>0.507376299631915</v>
      </c>
      <c r="F12" s="31">
        <f t="shared" si="1"/>
        <v>1.1530135756720603</v>
      </c>
      <c r="G12" s="57">
        <v>286321</v>
      </c>
    </row>
    <row r="13" spans="1:8" s="7" customFormat="1" ht="18" x14ac:dyDescent="0.35">
      <c r="A13" s="9">
        <f>A12+1</f>
        <v>4</v>
      </c>
      <c r="B13" s="10" t="s">
        <v>12</v>
      </c>
      <c r="C13" s="23">
        <v>45100</v>
      </c>
      <c r="D13" s="23">
        <v>38284</v>
      </c>
      <c r="E13" s="31">
        <f t="shared" si="0"/>
        <v>0.84886917960088693</v>
      </c>
      <c r="F13" s="31">
        <f t="shared" si="1"/>
        <v>0.81358381502890176</v>
      </c>
      <c r="G13" s="57">
        <v>47056</v>
      </c>
    </row>
    <row r="14" spans="1:8" s="7" customFormat="1" ht="18" x14ac:dyDescent="0.35">
      <c r="A14" s="9">
        <f>A13+1</f>
        <v>5</v>
      </c>
      <c r="B14" s="10" t="s">
        <v>13</v>
      </c>
      <c r="C14" s="23">
        <v>130000</v>
      </c>
      <c r="D14" s="23">
        <v>39115</v>
      </c>
      <c r="E14" s="31">
        <f t="shared" si="0"/>
        <v>0.30088461538461536</v>
      </c>
      <c r="F14" s="31">
        <f t="shared" si="1"/>
        <v>1.0558209841552622</v>
      </c>
      <c r="G14" s="57">
        <v>37047</v>
      </c>
    </row>
    <row r="15" spans="1:8" s="7" customFormat="1" ht="18" x14ac:dyDescent="0.35">
      <c r="A15" s="9">
        <f>A14+1</f>
        <v>6</v>
      </c>
      <c r="B15" s="10" t="s">
        <v>14</v>
      </c>
      <c r="C15" s="23">
        <v>51500</v>
      </c>
      <c r="D15" s="23">
        <v>37755</v>
      </c>
      <c r="E15" s="31">
        <f t="shared" si="0"/>
        <v>0.73310679611650487</v>
      </c>
      <c r="F15" s="31">
        <f t="shared" si="1"/>
        <v>1.2812637866087488</v>
      </c>
      <c r="G15" s="57">
        <v>29467</v>
      </c>
    </row>
    <row r="16" spans="1:8" s="7" customFormat="1" ht="18" x14ac:dyDescent="0.35">
      <c r="A16" s="9">
        <f>A15+1</f>
        <v>7</v>
      </c>
      <c r="B16" s="10" t="s">
        <v>15</v>
      </c>
      <c r="C16" s="23">
        <v>35000</v>
      </c>
      <c r="D16" s="23">
        <v>22895</v>
      </c>
      <c r="E16" s="31">
        <f t="shared" si="0"/>
        <v>0.65414285714285714</v>
      </c>
      <c r="F16" s="31">
        <f t="shared" si="1"/>
        <v>1.1407573492775287</v>
      </c>
      <c r="G16" s="57">
        <v>20070</v>
      </c>
    </row>
    <row r="17" spans="1:7" s="7" customFormat="1" ht="18" x14ac:dyDescent="0.35">
      <c r="A17" s="9">
        <v>8</v>
      </c>
      <c r="B17" s="10" t="s">
        <v>40</v>
      </c>
      <c r="C17" s="23">
        <f>SUM(C18:C22)</f>
        <v>187735</v>
      </c>
      <c r="D17" s="23">
        <f>SUM(D18:D22)</f>
        <v>58090</v>
      </c>
      <c r="E17" s="31">
        <f t="shared" si="0"/>
        <v>0.30942552001491463</v>
      </c>
      <c r="F17" s="31">
        <f t="shared" si="1"/>
        <v>1.3927449711093529</v>
      </c>
      <c r="G17" s="57">
        <v>41709</v>
      </c>
    </row>
    <row r="18" spans="1:7" s="7" customFormat="1" ht="18" x14ac:dyDescent="0.35">
      <c r="A18" s="14" t="s">
        <v>8</v>
      </c>
      <c r="B18" s="49" t="s">
        <v>16</v>
      </c>
      <c r="C18" s="21"/>
      <c r="D18" s="23"/>
      <c r="E18" s="31"/>
      <c r="F18" s="30"/>
      <c r="G18" s="57"/>
    </row>
    <row r="19" spans="1:7" s="7" customFormat="1" ht="18" x14ac:dyDescent="0.35">
      <c r="A19" s="14" t="s">
        <v>8</v>
      </c>
      <c r="B19" s="49" t="s">
        <v>17</v>
      </c>
      <c r="C19" s="24">
        <v>235</v>
      </c>
      <c r="D19" s="24">
        <v>47</v>
      </c>
      <c r="E19" s="31"/>
      <c r="F19" s="30"/>
      <c r="G19" s="57">
        <v>66</v>
      </c>
    </row>
    <row r="20" spans="1:7" s="25" customFormat="1" ht="18" x14ac:dyDescent="0.35">
      <c r="A20" s="14" t="s">
        <v>8</v>
      </c>
      <c r="B20" s="49" t="s">
        <v>19</v>
      </c>
      <c r="C20" s="24">
        <v>171500</v>
      </c>
      <c r="D20" s="24">
        <v>52383</v>
      </c>
      <c r="E20" s="31">
        <f t="shared" si="0"/>
        <v>0.3054402332361516</v>
      </c>
      <c r="F20" s="31">
        <f t="shared" ref="F20:F21" si="2">D20/G20</f>
        <v>1.4537103846367321</v>
      </c>
      <c r="G20" s="58">
        <v>36034</v>
      </c>
    </row>
    <row r="21" spans="1:7" s="7" customFormat="1" ht="18" x14ac:dyDescent="0.35">
      <c r="A21" s="14" t="s">
        <v>8</v>
      </c>
      <c r="B21" s="49" t="s">
        <v>18</v>
      </c>
      <c r="C21" s="24">
        <v>16000</v>
      </c>
      <c r="D21" s="24">
        <v>5660</v>
      </c>
      <c r="E21" s="31">
        <f t="shared" si="0"/>
        <v>0.35375000000000001</v>
      </c>
      <c r="F21" s="31">
        <f t="shared" si="2"/>
        <v>1.0090925298627207</v>
      </c>
      <c r="G21" s="57">
        <v>5609</v>
      </c>
    </row>
    <row r="22" spans="1:7" s="7" customFormat="1" ht="31.2" x14ac:dyDescent="0.35">
      <c r="A22" s="14" t="s">
        <v>8</v>
      </c>
      <c r="B22" s="50" t="s">
        <v>20</v>
      </c>
      <c r="C22" s="24"/>
      <c r="D22" s="24"/>
      <c r="E22" s="31"/>
      <c r="F22" s="32"/>
      <c r="G22" s="57"/>
    </row>
    <row r="23" spans="1:7" s="7" customFormat="1" ht="18" x14ac:dyDescent="0.35">
      <c r="A23" s="9">
        <v>9</v>
      </c>
      <c r="B23" s="10" t="s">
        <v>22</v>
      </c>
      <c r="C23" s="23">
        <v>160000</v>
      </c>
      <c r="D23" s="23">
        <v>112598</v>
      </c>
      <c r="E23" s="31">
        <f t="shared" si="0"/>
        <v>0.70373750000000002</v>
      </c>
      <c r="F23" s="31">
        <f t="shared" ref="F23:F29" si="3">D23/G23</f>
        <v>1.4137130086506711</v>
      </c>
      <c r="G23" s="57">
        <v>79647</v>
      </c>
    </row>
    <row r="24" spans="1:7" s="7" customFormat="1" ht="53.25" customHeight="1" x14ac:dyDescent="0.35">
      <c r="A24" s="15">
        <f>A23+1</f>
        <v>10</v>
      </c>
      <c r="B24" s="51" t="s">
        <v>25</v>
      </c>
      <c r="C24" s="23">
        <v>200</v>
      </c>
      <c r="D24" s="23">
        <v>241</v>
      </c>
      <c r="E24" s="31">
        <f t="shared" si="0"/>
        <v>1.2050000000000001</v>
      </c>
      <c r="F24" s="31"/>
      <c r="G24" s="57">
        <v>318</v>
      </c>
    </row>
    <row r="25" spans="1:7" s="7" customFormat="1" ht="18" x14ac:dyDescent="0.35">
      <c r="A25" s="9">
        <v>11</v>
      </c>
      <c r="B25" s="10" t="s">
        <v>21</v>
      </c>
      <c r="C25" s="23">
        <v>25000</v>
      </c>
      <c r="D25" s="23">
        <v>14099</v>
      </c>
      <c r="E25" s="31">
        <f t="shared" si="0"/>
        <v>0.56396000000000002</v>
      </c>
      <c r="F25" s="31">
        <f t="shared" si="3"/>
        <v>1.1514087382605145</v>
      </c>
      <c r="G25" s="57">
        <v>12245</v>
      </c>
    </row>
    <row r="26" spans="1:7" s="7" customFormat="1" ht="18" x14ac:dyDescent="0.35">
      <c r="A26" s="9">
        <f>A25+1</f>
        <v>12</v>
      </c>
      <c r="B26" s="10" t="s">
        <v>24</v>
      </c>
      <c r="C26" s="23">
        <v>200</v>
      </c>
      <c r="D26" s="23">
        <v>496</v>
      </c>
      <c r="E26" s="31">
        <f t="shared" si="0"/>
        <v>2.48</v>
      </c>
      <c r="F26" s="31">
        <f t="shared" si="3"/>
        <v>2</v>
      </c>
      <c r="G26" s="57">
        <v>248</v>
      </c>
    </row>
    <row r="27" spans="1:7" s="7" customFormat="1" ht="18" x14ac:dyDescent="0.35">
      <c r="A27" s="9">
        <f>A26+1</f>
        <v>13</v>
      </c>
      <c r="B27" s="10" t="s">
        <v>23</v>
      </c>
      <c r="C27" s="23">
        <v>60000</v>
      </c>
      <c r="D27" s="23">
        <v>64964</v>
      </c>
      <c r="E27" s="31">
        <f t="shared" si="0"/>
        <v>1.0827333333333333</v>
      </c>
      <c r="F27" s="31">
        <f t="shared" si="3"/>
        <v>1.7396101113967437</v>
      </c>
      <c r="G27" s="57">
        <v>37344</v>
      </c>
    </row>
    <row r="28" spans="1:7" s="22" customFormat="1" ht="17.399999999999999" x14ac:dyDescent="0.3">
      <c r="A28" s="8" t="s">
        <v>6</v>
      </c>
      <c r="B28" s="47" t="s">
        <v>36</v>
      </c>
      <c r="C28" s="21"/>
      <c r="D28" s="21"/>
      <c r="E28" s="30"/>
      <c r="F28" s="30"/>
      <c r="G28" s="59"/>
    </row>
    <row r="29" spans="1:7" s="22" customFormat="1" ht="17.399999999999999" x14ac:dyDescent="0.3">
      <c r="A29" s="8" t="s">
        <v>7</v>
      </c>
      <c r="B29" s="47" t="s">
        <v>41</v>
      </c>
      <c r="C29" s="21">
        <v>25000</v>
      </c>
      <c r="D29" s="21">
        <v>15090</v>
      </c>
      <c r="E29" s="30">
        <f t="shared" si="0"/>
        <v>0.60360000000000003</v>
      </c>
      <c r="F29" s="30">
        <f t="shared" si="3"/>
        <v>2.252575011195701</v>
      </c>
      <c r="G29" s="59">
        <v>6699</v>
      </c>
    </row>
    <row r="30" spans="1:7" s="7" customFormat="1" ht="18" x14ac:dyDescent="0.35">
      <c r="A30" s="9">
        <v>1</v>
      </c>
      <c r="B30" s="10" t="s">
        <v>26</v>
      </c>
      <c r="C30" s="23"/>
      <c r="D30" s="23">
        <v>14858</v>
      </c>
      <c r="E30" s="31"/>
      <c r="F30" s="31"/>
      <c r="G30" s="57">
        <v>6384</v>
      </c>
    </row>
    <row r="31" spans="1:7" s="7" customFormat="1" ht="18" x14ac:dyDescent="0.35">
      <c r="A31" s="9">
        <f>A30+1</f>
        <v>2</v>
      </c>
      <c r="B31" s="10" t="s">
        <v>27</v>
      </c>
      <c r="C31" s="23"/>
      <c r="D31" s="23"/>
      <c r="E31" s="31"/>
      <c r="F31" s="31"/>
      <c r="G31" s="57"/>
    </row>
    <row r="32" spans="1:7" s="7" customFormat="1" ht="18" x14ac:dyDescent="0.35">
      <c r="A32" s="9">
        <f>A31+1</f>
        <v>3</v>
      </c>
      <c r="B32" s="10" t="s">
        <v>28</v>
      </c>
      <c r="C32" s="23"/>
      <c r="D32" s="23">
        <v>223</v>
      </c>
      <c r="E32" s="31"/>
      <c r="F32" s="31"/>
      <c r="G32" s="57">
        <v>299</v>
      </c>
    </row>
    <row r="33" spans="1:7" s="7" customFormat="1" ht="18" x14ac:dyDescent="0.35">
      <c r="A33" s="9">
        <f>A32+1</f>
        <v>4</v>
      </c>
      <c r="B33" s="10" t="s">
        <v>29</v>
      </c>
      <c r="C33" s="23"/>
      <c r="D33" s="23"/>
      <c r="E33" s="31"/>
      <c r="F33" s="31"/>
      <c r="G33" s="57"/>
    </row>
    <row r="34" spans="1:7" s="7" customFormat="1" ht="18" x14ac:dyDescent="0.35">
      <c r="A34" s="9">
        <v>5</v>
      </c>
      <c r="B34" s="10" t="s">
        <v>30</v>
      </c>
      <c r="C34" s="23"/>
      <c r="D34" s="23"/>
      <c r="E34" s="31"/>
      <c r="F34" s="31"/>
      <c r="G34" s="57"/>
    </row>
    <row r="35" spans="1:7" s="7" customFormat="1" ht="18" x14ac:dyDescent="0.35">
      <c r="A35" s="9">
        <v>6</v>
      </c>
      <c r="B35" s="10" t="s">
        <v>31</v>
      </c>
      <c r="C35" s="23"/>
      <c r="D35" s="23">
        <v>9</v>
      </c>
      <c r="E35" s="31"/>
      <c r="F35" s="31"/>
      <c r="G35" s="57">
        <v>16</v>
      </c>
    </row>
    <row r="36" spans="1:7" s="22" customFormat="1" ht="17.399999999999999" x14ac:dyDescent="0.3">
      <c r="A36" s="8" t="s">
        <v>45</v>
      </c>
      <c r="B36" s="47" t="s">
        <v>32</v>
      </c>
      <c r="C36" s="21"/>
      <c r="D36" s="21"/>
      <c r="E36" s="30"/>
      <c r="F36" s="30"/>
      <c r="G36" s="59"/>
    </row>
    <row r="37" spans="1:7" s="36" customFormat="1" ht="34.5" customHeight="1" x14ac:dyDescent="0.3">
      <c r="A37" s="33" t="s">
        <v>4</v>
      </c>
      <c r="B37" s="52" t="s">
        <v>42</v>
      </c>
      <c r="C37" s="63">
        <f>C38+C39</f>
        <v>2166250</v>
      </c>
      <c r="D37" s="34">
        <v>1044995</v>
      </c>
      <c r="E37" s="35">
        <f>D37/C37</f>
        <v>0.48239815349105597</v>
      </c>
      <c r="F37" s="35">
        <f>D37/G37</f>
        <v>1.6661750496666039</v>
      </c>
      <c r="G37" s="60">
        <v>627182</v>
      </c>
    </row>
    <row r="38" spans="1:7" s="40" customFormat="1" ht="18" x14ac:dyDescent="0.35">
      <c r="A38" s="37">
        <v>1</v>
      </c>
      <c r="B38" s="53" t="s">
        <v>43</v>
      </c>
      <c r="C38" s="38">
        <v>134400</v>
      </c>
      <c r="D38" s="38">
        <f>23469+37615</f>
        <v>61084</v>
      </c>
      <c r="E38" s="39">
        <f t="shared" ref="E38:E39" si="4">D38/C38</f>
        <v>0.4544940476190476</v>
      </c>
      <c r="F38" s="39">
        <f t="shared" ref="F38:F39" si="5">D38/G38</f>
        <v>1.2548842369086015</v>
      </c>
      <c r="G38" s="61">
        <v>48677</v>
      </c>
    </row>
    <row r="39" spans="1:7" s="40" customFormat="1" ht="18" x14ac:dyDescent="0.35">
      <c r="A39" s="41">
        <v>2</v>
      </c>
      <c r="B39" s="54" t="s">
        <v>44</v>
      </c>
      <c r="C39" s="42">
        <v>2031850</v>
      </c>
      <c r="D39" s="55">
        <f>D37-D38</f>
        <v>983911</v>
      </c>
      <c r="E39" s="56">
        <f t="shared" si="4"/>
        <v>0.48424391564337921</v>
      </c>
      <c r="F39" s="56">
        <f t="shared" si="5"/>
        <v>1.7007821885722683</v>
      </c>
      <c r="G39" s="61">
        <v>578505</v>
      </c>
    </row>
    <row r="40" spans="1:7" ht="15.9" customHeight="1" x14ac:dyDescent="0.35">
      <c r="A40" s="64"/>
      <c r="B40" s="64"/>
      <c r="C40" s="64"/>
      <c r="D40" s="64"/>
      <c r="E40" s="64"/>
      <c r="F40" s="64"/>
    </row>
    <row r="41" spans="1:7" ht="22.5" customHeight="1" x14ac:dyDescent="0.35">
      <c r="A41" s="7"/>
      <c r="B41" s="16"/>
      <c r="C41" s="7"/>
      <c r="D41" s="7"/>
      <c r="E41" s="7"/>
      <c r="F41" s="7"/>
    </row>
    <row r="42" spans="1:7" ht="18" x14ac:dyDescent="0.35">
      <c r="A42" s="7"/>
      <c r="B42" s="16"/>
      <c r="C42" s="7"/>
      <c r="D42" s="7"/>
      <c r="E42" s="7"/>
      <c r="F42" s="7"/>
    </row>
    <row r="43" spans="1:7" ht="18" x14ac:dyDescent="0.35">
      <c r="A43" s="1"/>
      <c r="B43" s="16"/>
      <c r="C43" s="7"/>
      <c r="D43" s="7"/>
      <c r="E43" s="7"/>
      <c r="F43" s="7"/>
    </row>
    <row r="44" spans="1:7" ht="18" x14ac:dyDescent="0.35">
      <c r="A44" s="1"/>
      <c r="B44" s="16"/>
      <c r="C44" s="7"/>
      <c r="D44" s="7"/>
      <c r="E44" s="7"/>
      <c r="F44" s="7"/>
    </row>
  </sheetData>
  <mergeCells count="9">
    <mergeCell ref="A40:F40"/>
    <mergeCell ref="D1:F1"/>
    <mergeCell ref="A4:F4"/>
    <mergeCell ref="A5:C5"/>
    <mergeCell ref="A6:A7"/>
    <mergeCell ref="B6:B7"/>
    <mergeCell ref="C6:C7"/>
    <mergeCell ref="D6:D7"/>
    <mergeCell ref="E6:F6"/>
  </mergeCells>
  <pageMargins left="0.75" right="0.32" top="0.28000000000000003" bottom="0.24" header="0.2" footer="0.2"/>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0A6D7-0488-40F9-B77B-374E39E38BF3}">
  <ds:schemaRefs>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7D8F4B8-431D-405A-A3DA-9B0A09334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2025-04-15T07:52:30Z</cp:lastPrinted>
  <dcterms:created xsi:type="dcterms:W3CDTF">2018-08-22T07:49:45Z</dcterms:created>
  <dcterms:modified xsi:type="dcterms:W3CDTF">2025-07-14T10:22:32Z</dcterms:modified>
</cp:coreProperties>
</file>