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66925"/>
  <mc:AlternateContent xmlns:mc="http://schemas.openxmlformats.org/markup-compatibility/2006">
    <mc:Choice Requires="x15">
      <x15ac:absPath xmlns:x15ac="http://schemas.microsoft.com/office/spreadsheetml/2010/11/ac" url="D:\NAM 2025\11. CONG KHAI NGAN SACH\3. Cong khai NQ phe chuan quyet toan\"/>
    </mc:Choice>
  </mc:AlternateContent>
  <xr:revisionPtr revIDLastSave="0" documentId="13_ncr:1_{368909D5-62F6-48EE-91DC-2BCE5E9A02B2}"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Sheet1!$A$1:$K$31</definedName>
    <definedName name="_xlnm.Print_Titles" localSheetId="0">Sheet1!$5:$7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G8" i="1"/>
  <c r="H8" i="1"/>
  <c r="I30" i="1"/>
  <c r="J30" i="1"/>
  <c r="K30" i="1"/>
  <c r="K29" i="1"/>
  <c r="K28" i="1"/>
  <c r="J28" i="1"/>
  <c r="I28" i="1"/>
  <c r="J29" i="1"/>
  <c r="I29" i="1"/>
  <c r="F31" i="1"/>
  <c r="I8" i="1" s="1"/>
  <c r="F30" i="1"/>
  <c r="F29" i="1"/>
  <c r="H9" i="1"/>
  <c r="G9" i="1"/>
  <c r="F9" i="1"/>
  <c r="F25" i="1"/>
  <c r="F24" i="1"/>
  <c r="F20" i="1"/>
  <c r="F23" i="1"/>
  <c r="F22" i="1"/>
  <c r="F10" i="1"/>
  <c r="F19" i="1"/>
  <c r="F11" i="1"/>
  <c r="F17" i="1"/>
  <c r="F16" i="1"/>
  <c r="F14" i="1"/>
  <c r="F13" i="1"/>
  <c r="C28" i="1"/>
  <c r="E28" i="1"/>
  <c r="D28" i="1"/>
  <c r="C30" i="1"/>
  <c r="C29" i="1"/>
  <c r="C9" i="1"/>
  <c r="D9" i="1"/>
  <c r="C27" i="1"/>
  <c r="D27" i="1"/>
  <c r="C26" i="1"/>
  <c r="C24" i="1"/>
  <c r="C23" i="1"/>
  <c r="C22" i="1"/>
  <c r="F28" i="1"/>
  <c r="G28" i="1"/>
  <c r="H28" i="1"/>
  <c r="C20" i="1"/>
  <c r="E9" i="1"/>
  <c r="G10" i="1"/>
  <c r="H10" i="1"/>
  <c r="E10" i="1"/>
  <c r="D10" i="1"/>
  <c r="C10" i="1" l="1"/>
  <c r="C8" i="1" s="1"/>
  <c r="D8" i="1"/>
  <c r="J17" i="1" l="1"/>
  <c r="J20" i="1"/>
  <c r="K20" i="1"/>
  <c r="J22" i="1"/>
  <c r="K22" i="1"/>
  <c r="J23" i="1"/>
  <c r="J24" i="1"/>
  <c r="J25" i="1"/>
  <c r="J16" i="1" l="1"/>
  <c r="J11" i="1" l="1"/>
  <c r="K11" i="1"/>
  <c r="K16" i="1"/>
  <c r="I24" i="1"/>
  <c r="I22" i="1"/>
  <c r="I23" i="1"/>
  <c r="I17" i="1"/>
  <c r="E8" i="1" l="1"/>
  <c r="I25" i="1"/>
  <c r="J10" i="1"/>
  <c r="I11" i="1"/>
  <c r="I16" i="1"/>
  <c r="K10" i="1"/>
  <c r="I20" i="1"/>
  <c r="I10" i="1" l="1"/>
  <c r="K9" i="1"/>
  <c r="K8" i="1" l="1"/>
  <c r="J8" i="1" l="1"/>
  <c r="J9" i="1"/>
  <c r="I9" i="1" l="1"/>
</calcChain>
</file>

<file path=xl/sharedStrings.xml><?xml version="1.0" encoding="utf-8"?>
<sst xmlns="http://schemas.openxmlformats.org/spreadsheetml/2006/main" count="59" uniqueCount="49">
  <si>
    <t>STT</t>
  </si>
  <si>
    <t>NỘI DUNG</t>
  </si>
  <si>
    <t>A</t>
  </si>
  <si>
    <t>B</t>
  </si>
  <si>
    <t>I</t>
  </si>
  <si>
    <t>II</t>
  </si>
  <si>
    <t>III</t>
  </si>
  <si>
    <t>IV</t>
  </si>
  <si>
    <t>V</t>
  </si>
  <si>
    <t>TỔNG CHI NSĐP</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</si>
  <si>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</si>
  <si>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</si>
  <si>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</si>
  <si>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</si>
  <si>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</si>
  <si>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 nhiệm vụ</t>
  </si>
  <si>
    <t>C</t>
  </si>
  <si>
    <t>NGÂN SÁCH CẤP TỈNH</t>
  </si>
  <si>
    <t>-</t>
  </si>
  <si>
    <t>SO SÁNH (%)</t>
  </si>
  <si>
    <t>NSĐP</t>
  </si>
  <si>
    <t>NGÂN SÁCH HUYỆN</t>
  </si>
  <si>
    <t>Chi đầu tư phát triển</t>
  </si>
  <si>
    <t>Chi đầu tư cho các dự án</t>
  </si>
  <si>
    <t>Trong đó chia theo lĩnh vực:</t>
  </si>
  <si>
    <t xml:space="preserve"> Chi giáo dục - đào tạo và dạy nghề</t>
  </si>
  <si>
    <t xml:space="preserve"> Chi khoa học và công nghệ</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</si>
  <si>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</si>
  <si>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</si>
  <si>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</si>
  <si>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</si>
  <si>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</si>
  <si>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</si>
  <si>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</si>
  <si>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</si>
  <si>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</si>
  <si>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CHUYỂN NGUỒN SANG NĂM SAU</t>
  </si>
  <si>
    <t>DỰ TOÁN</t>
  </si>
  <si>
    <t>CHI CÂN ĐỐI NSĐP</t>
  </si>
  <si>
    <t>QUYẾT TOÁN</t>
  </si>
  <si>
    <t>BAO GỒM</t>
  </si>
  <si>
    <t>UBND TỈNH LAI CHÂU</t>
  </si>
  <si>
    <t>CHI CÁC CHƯƠNG TRÌNH MỤC TIÊU</t>
  </si>
  <si>
    <t>Đơn vị: Đồng</t>
  </si>
  <si>
    <t>Biểu số 64/CK-NSNN</t>
  </si>
  <si>
    <t>Chi các chương trình mục tiêu quốc gia</t>
  </si>
  <si>
    <t>Biểu số 53</t>
  </si>
  <si>
    <t>QUYẾT TOÁN CHI NGÂN SÁCH ĐỊA PHƯƠNG, CHI NGÂN SÁCH CẤP TỈNH 
VÀ CHI NGÂN SÁCH HUYỆN THEO CƠ CẤU CHI NĂM  2024</t>
  </si>
  <si>
    <t>(Kèm theo Quyết định số:        /QĐ-UBND ngày         / 7 /2025 của UBND tỉnh Lai Châu)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</si>
</sst>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_(* #,##0_);_(* \(#,##0\);_(* &quot;-&quot;_);_(@_)"/>
    <numFmt numFmtId="166" formatCode="_(&quot;$&quot;* #,##0.00_);_(&quot;$&quot;* \(#,##0.00\);_(&quot;$&quot;* &quot;-&quot;??_);_(@_)"/>
    <numFmt numFmtId="167" formatCode="_(* #,##0.00_);_(* \(#,##0.00\);_(* &quot;-&quot;??_);_(@_)"/>
    <numFmt numFmtId="168" formatCode="#,###;\-#,###;&quot;&quot;;_(@_)"/>
    <numFmt numFmtId="169" formatCode="_-&quot;£&quot;* #,##0_-;\-&quot;£&quot;* #,##0_-;_-&quot;£&quot;* &quot;-&quot;_-;_-@_-"/>
    <numFmt numFmtId="170" formatCode="0.0%"/>
  </numFmts>
  <fonts count="18">
    <font>
      <sz val="11"/>
      <color theme="1"/>
      <name val="Calibri"/>
      <family val="2"/>
      <scheme val="minor"/>
    </font>
    <font>
      <sz val="12"/>
      <name val=".VnArial Narrow"/>
      <family val="2"/>
    </font>
    <font>
      <sz val="12"/>
      <name val=".VnArial Narrow"/>
      <family val="2"/>
    </font>
    <font>
      <sz val="12"/>
      <name val="Times New Roman"/>
      <family val="1"/>
    </font>
    <font>
      <sz val="12"/>
      <name val=".VnTime"/>
      <family val="2"/>
    </font>
    <font>
      <sz val="10"/>
      <name val="Arial"/>
      <family val="2"/>
      <charset val="163"/>
    </font>
    <font>
      <sz val="13"/>
      <name val=".VnTime"/>
      <family val="2"/>
    </font>
    <font>
      <sz val="11"/>
      <name val="Times New Roman"/>
      <family val="1"/>
      <charset val="163"/>
    </font>
    <font>
      <sz val="11"/>
      <color theme="1"/>
      <name val="Calibri"/>
      <family val="2"/>
      <charset val="163"/>
      <scheme val="minor"/>
    </font>
    <font>
      <sz val="13"/>
      <name val=".VnArial"/>
      <family val="2"/>
    </font>
    <font>
      <sz val="10"/>
      <name val="Arial"/>
      <family val="2"/>
    </font>
    <font>
      <sz val="10"/>
      <name val="Helv"/>
      <family val="2"/>
    </font>
    <font>
      <sz val="11"/>
      <color theme="1"/>
      <name val="Calibri"/>
      <family val="2"/>
      <scheme val="minor"/>
    </font>
    <font>
      <sz val="12"/>
      <name val=".VnArial Narrow"/>
      <family val="2"/>
    </font>
    <font>
      <b/>
      <sz val="10"/>
      <name val="Times New Roman"/>
      <family val="1"/>
      <charset val="163"/>
    </font>
    <font>
      <i/>
      <sz val="10"/>
      <name val="Times New Roman"/>
      <family val="1"/>
      <charset val="163"/>
    </font>
    <font>
      <sz val="10"/>
      <name val="Times New Roman"/>
      <family val="1"/>
      <charset val="163"/>
    </font>
    <font>
      <b/>
      <sz val="10"/>
      <name val="Times New Romanh"/>
      <charset val="163"/>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0">
    <xf numFmtId="0" fontId="0" fillId="0" borderId="0"/>
    <xf numFmtId="167" fontId="7" fillId="0" borderId="0" applyFont="0" applyFill="0" applyBorder="0" applyAlignment="0" applyProtection="0"/>
    <xf numFmtId="166" fontId="7" fillId="0" borderId="0" applyFont="0" applyFill="0" applyBorder="0" applyAlignment="0" applyProtection="0"/>
    <xf numFmtId="168" fontId="6" fillId="0" borderId="0" applyFont="0" applyFill="0" applyBorder="0" applyAlignment="0" applyProtection="0"/>
    <xf numFmtId="0" fontId="4" fillId="0" borderId="0"/>
    <xf numFmtId="0" fontId="5" fillId="0" borderId="0"/>
    <xf numFmtId="0" fontId="2" fillId="0" borderId="0"/>
    <xf numFmtId="0" fontId="8" fillId="0" borderId="0"/>
    <xf numFmtId="0" fontId="4" fillId="0" borderId="0"/>
    <xf numFmtId="0" fontId="7" fillId="0" borderId="0"/>
    <xf numFmtId="0" fontId="1" fillId="0" borderId="0"/>
    <xf numFmtId="169" fontId="9" fillId="0" borderId="7">
      <alignment horizontal="right" vertical="center"/>
    </xf>
    <xf numFmtId="0" fontId="5" fillId="0" borderId="0"/>
    <xf numFmtId="167" fontId="10" fillId="0" borderId="0" applyFont="0" applyFill="0" applyBorder="0" applyAlignment="0" applyProtection="0"/>
    <xf numFmtId="0" fontId="11" fillId="0" borderId="0"/>
    <xf numFmtId="0" fontId="3" fillId="0" borderId="0"/>
    <xf numFmtId="0" fontId="1" fillId="0" borderId="0"/>
    <xf numFmtId="0" fontId="13" fillId="0" borderId="0"/>
    <xf numFmtId="164" fontId="12" fillId="0" borderId="0" applyFont="0" applyFill="0" applyBorder="0" applyAlignment="0" applyProtection="0"/>
    <xf numFmtId="9" fontId="12" fillId="0" borderId="0" applyFont="0" applyFill="0" applyBorder="0" applyAlignment="0" applyProtection="0"/>
  </cellStyleXfs>
  <cellXfs count="67">
    <xf numFmtId="0" fontId="0" fillId="0" borderId="0" xfId="0"/>
    <xf numFmtId="0" fontId="14" fillId="0" borderId="0" xfId="0" applyFont="1" applyAlignment="1">
      <alignment horizontal="left"/>
    </xf>
    <xf numFmtId="0" fontId="14" fillId="0" borderId="0" xfId="0" applyFont="1" applyAlignment="1">
      <alignment horizontal="centerContinuous"/>
    </xf>
    <xf numFmtId="0" fontId="15" fillId="0" borderId="0" xfId="0" applyFont="1" applyAlignment="1">
      <alignment horizontal="right"/>
    </xf>
    <xf numFmtId="0" fontId="16" fillId="0" borderId="0" xfId="0" applyFont="1"/>
    <xf numFmtId="0" fontId="14" fillId="0" borderId="0" xfId="0" applyFont="1" applyAlignment="1">
      <alignment horizontal="centerContinuous" wrapText="1"/>
    </xf>
    <xf numFmtId="0" fontId="16" fillId="0" borderId="0" xfId="0" applyFont="1" applyAlignment="1">
      <alignment horizontal="centerContinuous"/>
    </xf>
    <xf numFmtId="0" fontId="15" fillId="0" borderId="0" xfId="0" applyFont="1" applyAlignment="1">
      <alignment horizontal="left"/>
    </xf>
    <xf numFmtId="0" fontId="15" fillId="0" borderId="10" xfId="0" applyFont="1" applyBorder="1" applyAlignment="1">
      <alignment horizontal="left"/>
    </xf>
    <xf numFmtId="3" fontId="14" fillId="2" borderId="10" xfId="0" applyNumberFormat="1" applyFont="1" applyFill="1" applyBorder="1" applyAlignment="1">
      <alignment horizontal="right" vertical="center" wrapText="1"/>
    </xf>
    <xf numFmtId="165" fontId="14" fillId="0" borderId="1" xfId="0" applyNumberFormat="1" applyFont="1" applyBorder="1" applyAlignment="1">
      <alignment horizontal="center" vertical="center" wrapText="1"/>
    </xf>
    <xf numFmtId="165" fontId="14" fillId="0" borderId="1" xfId="0" applyNumberFormat="1" applyFont="1" applyBorder="1" applyAlignment="1">
      <alignment horizontal="left" vertical="center" wrapText="1"/>
    </xf>
    <xf numFmtId="3" fontId="14" fillId="2" borderId="1" xfId="0" applyNumberFormat="1" applyFont="1" applyFill="1" applyBorder="1" applyAlignment="1">
      <alignment horizontal="right" vertical="center" wrapText="1"/>
    </xf>
    <xf numFmtId="170" fontId="14" fillId="0" borderId="1" xfId="0" applyNumberFormat="1" applyFont="1" applyBorder="1" applyAlignment="1">
      <alignment horizontal="right" vertical="center"/>
    </xf>
    <xf numFmtId="3" fontId="14" fillId="0" borderId="0" xfId="0" applyNumberFormat="1" applyFont="1" applyAlignment="1">
      <alignment vertical="center"/>
    </xf>
    <xf numFmtId="165" fontId="14" fillId="0" borderId="2" xfId="0" applyNumberFormat="1" applyFont="1" applyBorder="1" applyAlignment="1">
      <alignment horizontal="center" vertical="center" wrapText="1"/>
    </xf>
    <xf numFmtId="165" fontId="14" fillId="0" borderId="2" xfId="0" applyNumberFormat="1" applyFont="1" applyBorder="1" applyAlignment="1">
      <alignment horizontal="left" vertical="center" wrapText="1"/>
    </xf>
    <xf numFmtId="3" fontId="14" fillId="2" borderId="2" xfId="0" applyNumberFormat="1" applyFont="1" applyFill="1" applyBorder="1" applyAlignment="1">
      <alignment horizontal="right" vertical="center" wrapText="1"/>
    </xf>
    <xf numFmtId="170" fontId="14" fillId="0" borderId="2" xfId="0" applyNumberFormat="1" applyFont="1" applyBorder="1" applyAlignment="1">
      <alignment horizontal="right" vertical="center"/>
    </xf>
    <xf numFmtId="3" fontId="14" fillId="0" borderId="2" xfId="0" applyNumberFormat="1" applyFont="1" applyBorder="1" applyAlignment="1">
      <alignment horizontal="right" vertical="center" wrapText="1"/>
    </xf>
    <xf numFmtId="0" fontId="16" fillId="0" borderId="2" xfId="0" applyFont="1" applyBorder="1" applyAlignment="1">
      <alignment horizontal="center" vertical="center"/>
    </xf>
    <xf numFmtId="165" fontId="16" fillId="0" borderId="2" xfId="0" applyNumberFormat="1" applyFont="1" applyBorder="1" applyAlignment="1">
      <alignment horizontal="left" vertical="center" wrapText="1"/>
    </xf>
    <xf numFmtId="3" fontId="16" fillId="2" borderId="2" xfId="0" applyNumberFormat="1" applyFont="1" applyFill="1" applyBorder="1" applyAlignment="1">
      <alignment horizontal="right" vertical="center" wrapText="1"/>
    </xf>
    <xf numFmtId="3" fontId="16" fillId="0" borderId="2" xfId="0" applyNumberFormat="1" applyFont="1" applyBorder="1" applyAlignment="1">
      <alignment horizontal="right" vertical="center" wrapText="1"/>
    </xf>
    <xf numFmtId="3" fontId="16" fillId="0" borderId="2" xfId="0" applyNumberFormat="1" applyFont="1" applyBorder="1" applyAlignment="1">
      <alignment horizontal="right" vertical="center"/>
    </xf>
    <xf numFmtId="170" fontId="16" fillId="0" borderId="2" xfId="0" applyNumberFormat="1" applyFont="1" applyBorder="1" applyAlignment="1">
      <alignment horizontal="right" vertical="center"/>
    </xf>
    <xf numFmtId="3" fontId="16" fillId="0" borderId="0" xfId="0" applyNumberFormat="1" applyFont="1" applyAlignment="1">
      <alignment vertical="center"/>
    </xf>
    <xf numFmtId="165" fontId="16" fillId="0" borderId="2" xfId="0" applyNumberFormat="1" applyFont="1" applyBorder="1" applyAlignment="1">
      <alignment horizontal="center" vertical="center" wrapText="1"/>
    </xf>
    <xf numFmtId="9" fontId="16" fillId="0" borderId="2" xfId="0" applyNumberFormat="1" applyFont="1" applyBorder="1" applyAlignment="1">
      <alignment horizontal="right" vertical="center"/>
    </xf>
    <xf numFmtId="165" fontId="15" fillId="0" borderId="2" xfId="0" applyNumberFormat="1" applyFont="1" applyBorder="1" applyAlignment="1">
      <alignment horizontal="center" vertical="center" wrapText="1"/>
    </xf>
    <xf numFmtId="165" fontId="15" fillId="0" borderId="2" xfId="0" applyNumberFormat="1" applyFont="1" applyBorder="1" applyAlignment="1">
      <alignment horizontal="left" vertical="center" wrapText="1"/>
    </xf>
    <xf numFmtId="3" fontId="15" fillId="2" borderId="2" xfId="0" applyNumberFormat="1" applyFont="1" applyFill="1" applyBorder="1" applyAlignment="1">
      <alignment horizontal="right" vertical="center" wrapText="1"/>
    </xf>
    <xf numFmtId="3" fontId="15" fillId="0" borderId="2" xfId="0" applyNumberFormat="1" applyFont="1" applyBorder="1" applyAlignment="1">
      <alignment horizontal="right" vertical="center" wrapText="1"/>
    </xf>
    <xf numFmtId="3" fontId="15" fillId="0" borderId="2" xfId="0" applyNumberFormat="1" applyFont="1" applyBorder="1" applyAlignment="1">
      <alignment horizontal="right" vertical="center"/>
    </xf>
    <xf numFmtId="9" fontId="15" fillId="0" borderId="2" xfId="0" applyNumberFormat="1" applyFont="1" applyBorder="1" applyAlignment="1">
      <alignment horizontal="right" vertical="center"/>
    </xf>
    <xf numFmtId="3" fontId="15" fillId="0" borderId="0" xfId="0" applyNumberFormat="1" applyFont="1" applyAlignment="1">
      <alignment vertical="center"/>
    </xf>
    <xf numFmtId="170" fontId="15" fillId="0" borderId="2" xfId="0" applyNumberFormat="1" applyFont="1" applyBorder="1" applyAlignment="1">
      <alignment horizontal="right" vertical="center"/>
    </xf>
    <xf numFmtId="165" fontId="14" fillId="3" borderId="2" xfId="0" applyNumberFormat="1" applyFont="1" applyFill="1" applyBorder="1" applyAlignment="1">
      <alignment horizontal="center" vertical="center" wrapText="1"/>
    </xf>
    <xf numFmtId="165" fontId="14" fillId="3" borderId="2" xfId="0" applyNumberFormat="1" applyFont="1" applyFill="1" applyBorder="1" applyAlignment="1">
      <alignment horizontal="left" vertical="center" wrapText="1"/>
    </xf>
    <xf numFmtId="3" fontId="14" fillId="3" borderId="2" xfId="0" applyNumberFormat="1" applyFont="1" applyFill="1" applyBorder="1" applyAlignment="1">
      <alignment horizontal="right" vertical="center" wrapText="1"/>
    </xf>
    <xf numFmtId="3" fontId="14" fillId="3" borderId="2" xfId="0" applyNumberFormat="1" applyFont="1" applyFill="1" applyBorder="1" applyAlignment="1">
      <alignment horizontal="right" vertical="center"/>
    </xf>
    <xf numFmtId="170" fontId="14" fillId="3" borderId="2" xfId="19" applyNumberFormat="1" applyFont="1" applyFill="1" applyBorder="1" applyAlignment="1">
      <alignment horizontal="right" vertical="center"/>
    </xf>
    <xf numFmtId="9" fontId="14" fillId="3" borderId="2" xfId="19" applyFont="1" applyFill="1" applyBorder="1" applyAlignment="1">
      <alignment horizontal="right" vertical="center"/>
    </xf>
    <xf numFmtId="3" fontId="14" fillId="3" borderId="0" xfId="0" applyNumberFormat="1" applyFont="1" applyFill="1" applyAlignment="1">
      <alignment vertical="center"/>
    </xf>
    <xf numFmtId="3" fontId="14" fillId="0" borderId="2" xfId="0" applyNumberFormat="1" applyFont="1" applyBorder="1" applyAlignment="1">
      <alignment horizontal="right" vertical="center"/>
    </xf>
    <xf numFmtId="170" fontId="14" fillId="0" borderId="2" xfId="19" applyNumberFormat="1" applyFont="1" applyBorder="1" applyAlignment="1">
      <alignment horizontal="right" vertical="center"/>
    </xf>
    <xf numFmtId="9" fontId="14" fillId="0" borderId="2" xfId="0" applyNumberFormat="1" applyFont="1" applyBorder="1" applyAlignment="1">
      <alignment horizontal="right" vertical="center"/>
    </xf>
    <xf numFmtId="0" fontId="17" fillId="0" borderId="2" xfId="0" applyFont="1" applyBorder="1" applyAlignment="1">
      <alignment horizontal="center" vertical="center" wrapText="1"/>
    </xf>
    <xf numFmtId="0" fontId="17" fillId="0" borderId="2" xfId="0" applyFont="1" applyBorder="1" applyAlignment="1">
      <alignment horizontal="left" vertical="center" wrapText="1"/>
    </xf>
    <xf numFmtId="0" fontId="17" fillId="0" borderId="3" xfId="0" applyFont="1" applyBorder="1" applyAlignment="1">
      <alignment horizontal="center" vertical="center" wrapText="1"/>
    </xf>
    <xf numFmtId="0" fontId="14" fillId="0" borderId="3" xfId="0" applyFont="1" applyBorder="1" applyAlignment="1">
      <alignment horizontal="left" vertical="center" wrapText="1"/>
    </xf>
    <xf numFmtId="3" fontId="14" fillId="2" borderId="3" xfId="0" applyNumberFormat="1" applyFont="1" applyFill="1" applyBorder="1" applyAlignment="1">
      <alignment horizontal="right" vertical="center" wrapText="1"/>
    </xf>
    <xf numFmtId="3" fontId="14" fillId="0" borderId="3" xfId="0" applyNumberFormat="1" applyFont="1" applyBorder="1" applyAlignment="1">
      <alignment horizontal="right" vertical="center" wrapText="1"/>
    </xf>
    <xf numFmtId="3" fontId="14" fillId="0" borderId="3" xfId="0" applyNumberFormat="1" applyFont="1" applyBorder="1" applyAlignment="1">
      <alignment horizontal="right" vertical="center"/>
    </xf>
    <xf numFmtId="9" fontId="15" fillId="0" borderId="3" xfId="0" applyNumberFormat="1" applyFont="1" applyBorder="1" applyAlignment="1">
      <alignment horizontal="right" vertical="center"/>
    </xf>
    <xf numFmtId="3" fontId="14" fillId="0" borderId="10" xfId="0" applyNumberFormat="1" applyFont="1" applyBorder="1" applyAlignment="1">
      <alignment vertical="center"/>
    </xf>
    <xf numFmtId="0" fontId="15" fillId="0" borderId="0" xfId="0" applyFont="1" applyAlignment="1">
      <alignment horizontal="right"/>
    </xf>
    <xf numFmtId="0" fontId="15" fillId="0" borderId="0" xfId="0" applyFont="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cellXfs>
  <cellStyles count="20">
    <cellStyle name="Comma 10" xfId="13" xr:uid="{00000000-0005-0000-0000-000000000000}"/>
    <cellStyle name="Comma 2" xfId="1" xr:uid="{00000000-0005-0000-0000-000001000000}"/>
    <cellStyle name="Comma 3" xfId="18" xr:uid="{00000000-0005-0000-0000-000002000000}"/>
    <cellStyle name="Currency 2" xfId="2" xr:uid="{00000000-0005-0000-0000-000003000000}"/>
    <cellStyle name="HAI" xfId="3" xr:uid="{00000000-0005-0000-0000-000004000000}"/>
    <cellStyle name="Normal" xfId="0" builtinId="0"/>
    <cellStyle name="Normal 11" xfId="12" xr:uid="{00000000-0005-0000-0000-000006000000}"/>
    <cellStyle name="Normal 2" xfId="4" xr:uid="{00000000-0005-0000-0000-000007000000}"/>
    <cellStyle name="Normal 3" xfId="5" xr:uid="{00000000-0005-0000-0000-000008000000}"/>
    <cellStyle name="Normal 4" xfId="6" xr:uid="{00000000-0005-0000-0000-000009000000}"/>
    <cellStyle name="Normal 4 2" xfId="16" xr:uid="{00000000-0005-0000-0000-00000A000000}"/>
    <cellStyle name="Normal 5" xfId="7" xr:uid="{00000000-0005-0000-0000-00000B000000}"/>
    <cellStyle name="Normal 6" xfId="8" xr:uid="{00000000-0005-0000-0000-00000C000000}"/>
    <cellStyle name="Normal 7" xfId="9" xr:uid="{00000000-0005-0000-0000-00000D000000}"/>
    <cellStyle name="Normal 8" xfId="10" xr:uid="{00000000-0005-0000-0000-00000E000000}"/>
    <cellStyle name="Normal 8 2" xfId="17" xr:uid="{00000000-0005-0000-0000-00000F000000}"/>
    <cellStyle name="Normal 9" xfId="15" xr:uid="{00000000-0005-0000-0000-000010000000}"/>
    <cellStyle name="Percent" xfId="19" builtinId="5"/>
    <cellStyle name="Style 1" xfId="14" xr:uid="{00000000-0005-0000-0000-000012000000}"/>
    <cellStyle name="T_09c_PhandienNhaso9_bieu ke hoach dau thau truong mam non SKH 2" xfId="11" xr:uid="{00000000-0005-0000-0000-000013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tabSelected="1" zoomScale="90" zoomScaleNormal="90" workbookViewId="0">
      <selection activeCell="A3" sqref="A3:K3"/>
    </sheetView>
  </sheetViews>
  <sheetFormatPr defaultColWidth="9.109375" defaultRowHeight="13.2"/>
  <cols>
    <col min="1" max="1" width="5.109375" style="4" customWidth="1"/>
    <col min="2" max="2" width="35.88671875" style="4" customWidth="1"/>
    <col min="3" max="3" width="16.6640625" style="4" customWidth="1"/>
    <col min="4" max="4" width="16.109375" style="4" customWidth="1"/>
    <col min="5" max="5" width="16" style="4" customWidth="1"/>
    <col min="6" max="7" width="16.44140625" style="4" customWidth="1"/>
    <col min="8" max="8" width="15.44140625" style="4" customWidth="1"/>
    <col min="9" max="9" width="7.21875" style="4" customWidth="1"/>
    <col min="10" max="11" width="8" style="4" customWidth="1"/>
    <col min="12" max="16384" width="9.109375" style="4"/>
  </cols>
  <sheetData>
    <row r="1" spans="1:13" ht="21" customHeight="1">
      <c r="A1" s="1" t="s">
        <v>41</v>
      </c>
      <c r="B1" s="2"/>
      <c r="C1" s="2"/>
      <c r="D1" s="2"/>
      <c r="E1" s="2"/>
      <c r="F1" s="2"/>
      <c r="G1" s="56" t="s">
        <v>44</v>
      </c>
      <c r="H1" s="56"/>
      <c r="I1" s="56"/>
      <c r="J1" s="56"/>
      <c r="K1" s="56"/>
      <c r="M1" s="4" t="s">
        <v>46</v>
      </c>
    </row>
    <row r="2" spans="1:13" ht="33" customHeight="1">
      <c r="A2" s="5" t="s">
        <v>47</v>
      </c>
      <c r="B2" s="5"/>
      <c r="C2" s="5"/>
      <c r="D2" s="5"/>
      <c r="E2" s="5"/>
      <c r="F2" s="5"/>
      <c r="G2" s="5"/>
      <c r="H2" s="5"/>
      <c r="I2" s="5"/>
      <c r="J2" s="5"/>
      <c r="K2" s="6"/>
    </row>
    <row r="3" spans="1:13" ht="27" customHeight="1">
      <c r="A3" s="57" t="s">
        <v>48</v>
      </c>
      <c r="B3" s="57"/>
      <c r="C3" s="57"/>
      <c r="D3" s="57"/>
      <c r="E3" s="57"/>
      <c r="F3" s="57"/>
      <c r="G3" s="57"/>
      <c r="H3" s="57"/>
      <c r="I3" s="57"/>
      <c r="J3" s="57"/>
      <c r="K3" s="57"/>
    </row>
    <row r="4" spans="1:13" ht="19.5" customHeight="1">
      <c r="A4" s="7"/>
      <c r="B4" s="8"/>
      <c r="C4" s="9"/>
      <c r="D4" s="9"/>
      <c r="E4" s="9"/>
      <c r="F4" s="9"/>
      <c r="G4" s="9"/>
      <c r="H4" s="9"/>
      <c r="I4" s="7"/>
      <c r="J4" s="7"/>
      <c r="K4" s="3" t="s">
        <v>43</v>
      </c>
    </row>
    <row r="5" spans="1:13" ht="21.6" customHeight="1">
      <c r="A5" s="58" t="s">
        <v>0</v>
      </c>
      <c r="B5" s="58" t="s">
        <v>1</v>
      </c>
      <c r="C5" s="61" t="s">
        <v>37</v>
      </c>
      <c r="D5" s="64" t="s">
        <v>40</v>
      </c>
      <c r="E5" s="65"/>
      <c r="F5" s="61" t="s">
        <v>39</v>
      </c>
      <c r="G5" s="64" t="s">
        <v>40</v>
      </c>
      <c r="H5" s="65"/>
      <c r="I5" s="64" t="s">
        <v>19</v>
      </c>
      <c r="J5" s="66"/>
      <c r="K5" s="65"/>
    </row>
    <row r="6" spans="1:13" ht="22.5" customHeight="1">
      <c r="A6" s="59"/>
      <c r="B6" s="59"/>
      <c r="C6" s="62"/>
      <c r="D6" s="62" t="s">
        <v>17</v>
      </c>
      <c r="E6" s="62" t="s">
        <v>21</v>
      </c>
      <c r="F6" s="62"/>
      <c r="G6" s="62" t="s">
        <v>17</v>
      </c>
      <c r="H6" s="62" t="s">
        <v>21</v>
      </c>
      <c r="I6" s="61" t="s">
        <v>20</v>
      </c>
      <c r="J6" s="62" t="s">
        <v>17</v>
      </c>
      <c r="K6" s="62" t="s">
        <v>21</v>
      </c>
    </row>
    <row r="7" spans="1:13" ht="35.25" customHeight="1">
      <c r="A7" s="60"/>
      <c r="B7" s="60"/>
      <c r="C7" s="63"/>
      <c r="D7" s="63"/>
      <c r="E7" s="63"/>
      <c r="F7" s="63"/>
      <c r="G7" s="63"/>
      <c r="H7" s="63"/>
      <c r="I7" s="63"/>
      <c r="J7" s="63"/>
      <c r="K7" s="63"/>
    </row>
    <row r="8" spans="1:13" s="14" customFormat="1" ht="20.100000000000001" customHeight="1">
      <c r="A8" s="10"/>
      <c r="B8" s="11" t="s">
        <v>9</v>
      </c>
      <c r="C8" s="12">
        <f>C9+C28+C31</f>
        <v>10693415000000</v>
      </c>
      <c r="D8" s="12">
        <f>D9+D28+D31</f>
        <v>4977134000000</v>
      </c>
      <c r="E8" s="12">
        <f>E9+E28+E31</f>
        <v>5716281000000</v>
      </c>
      <c r="F8" s="12">
        <f>F9+F28+F31+385239754391+2794380000</f>
        <v>13953736943803</v>
      </c>
      <c r="G8" s="12">
        <f>G9+G28+G31+300817323629+2794380000</f>
        <v>6216613888975</v>
      </c>
      <c r="H8" s="12">
        <f>H9+H28+H31+84422430762</f>
        <v>7737123054828</v>
      </c>
      <c r="I8" s="13">
        <f>F8/C8</f>
        <v>1.3048906213593132</v>
      </c>
      <c r="J8" s="13">
        <f>G8/D8</f>
        <v>1.2490348640352058</v>
      </c>
      <c r="K8" s="13">
        <f>H8/E8</f>
        <v>1.353523917880874</v>
      </c>
    </row>
    <row r="9" spans="1:13" s="14" customFormat="1" ht="20.100000000000001" customHeight="1">
      <c r="A9" s="15" t="s">
        <v>2</v>
      </c>
      <c r="B9" s="16" t="s">
        <v>38</v>
      </c>
      <c r="C9" s="17">
        <f>C10+C20+C24+C25+C26+C27</f>
        <v>7606263000000</v>
      </c>
      <c r="D9" s="17">
        <f>D10+D20+D24+D25+D26+D27</f>
        <v>2650968000000</v>
      </c>
      <c r="E9" s="17">
        <f t="shared" ref="E9" si="0">E10+E20+E24+E25+E26+E27</f>
        <v>4955295000000</v>
      </c>
      <c r="F9" s="17">
        <f>F10+F20+F24+F25+F26+F27+8776048796</f>
        <v>7688997782510</v>
      </c>
      <c r="G9" s="17">
        <f>G10+G20+G24+G25+G26+G27+8483492796</f>
        <v>2455619359629</v>
      </c>
      <c r="H9" s="17">
        <f>H10+H20+H24+H25+H26+H27+292556000</f>
        <v>5233378422881</v>
      </c>
      <c r="I9" s="18">
        <f t="shared" ref="I9:I16" si="1">F9/C9</f>
        <v>1.0108771919285462</v>
      </c>
      <c r="J9" s="18">
        <f t="shared" ref="J9:J11" si="2">G9/D9</f>
        <v>0.92631044947694574</v>
      </c>
      <c r="K9" s="18">
        <f t="shared" ref="K9:K16" si="3">H9/E9</f>
        <v>1.0561184395441643</v>
      </c>
    </row>
    <row r="10" spans="1:13" s="14" customFormat="1" ht="20.100000000000001" customHeight="1">
      <c r="A10" s="15" t="s">
        <v>4</v>
      </c>
      <c r="B10" s="16" t="s">
        <v>22</v>
      </c>
      <c r="C10" s="17">
        <f>D10+E10</f>
        <v>881792000000</v>
      </c>
      <c r="D10" s="19">
        <f>D11+D18+D19</f>
        <v>359989000000</v>
      </c>
      <c r="E10" s="19">
        <f>E11+E18+E19</f>
        <v>521803000000</v>
      </c>
      <c r="F10" s="19">
        <f>F11+F18+F19</f>
        <v>724082111196</v>
      </c>
      <c r="G10" s="19">
        <f t="shared" ref="G10:H10" si="4">G11+G18+G19</f>
        <v>229544546233</v>
      </c>
      <c r="H10" s="19">
        <f t="shared" si="4"/>
        <v>494537564963</v>
      </c>
      <c r="I10" s="18">
        <f>F10/C10</f>
        <v>0.82114842411362321</v>
      </c>
      <c r="J10" s="18">
        <f>G10/D10</f>
        <v>0.63764322307903853</v>
      </c>
      <c r="K10" s="18">
        <f t="shared" si="3"/>
        <v>0.94774764607141004</v>
      </c>
    </row>
    <row r="11" spans="1:13" s="26" customFormat="1" ht="20.100000000000001" customHeight="1">
      <c r="A11" s="20">
        <v>1</v>
      </c>
      <c r="B11" s="21" t="s">
        <v>23</v>
      </c>
      <c r="C11" s="22">
        <v>881792000000</v>
      </c>
      <c r="D11" s="23">
        <v>359989000000</v>
      </c>
      <c r="E11" s="23">
        <v>521803000000</v>
      </c>
      <c r="F11" s="24">
        <f>SUM(G11:H11)</f>
        <v>723732111196</v>
      </c>
      <c r="G11" s="23">
        <v>229544546233</v>
      </c>
      <c r="H11" s="23">
        <v>494187564963</v>
      </c>
      <c r="I11" s="25">
        <f t="shared" si="1"/>
        <v>0.82075150511231676</v>
      </c>
      <c r="J11" s="25">
        <f t="shared" si="2"/>
        <v>0.63764322307903853</v>
      </c>
      <c r="K11" s="25">
        <f t="shared" si="3"/>
        <v>0.94707689484920554</v>
      </c>
    </row>
    <row r="12" spans="1:13" s="26" customFormat="1" ht="20.100000000000001" customHeight="1">
      <c r="A12" s="27"/>
      <c r="B12" s="21" t="s">
        <v>24</v>
      </c>
      <c r="C12" s="22"/>
      <c r="D12" s="23"/>
      <c r="E12" s="23"/>
      <c r="F12" s="24"/>
      <c r="G12" s="24"/>
      <c r="H12" s="24"/>
      <c r="I12" s="28"/>
      <c r="J12" s="28"/>
      <c r="K12" s="28"/>
    </row>
    <row r="13" spans="1:13" s="35" customFormat="1" ht="20.100000000000001" customHeight="1">
      <c r="A13" s="29" t="s">
        <v>18</v>
      </c>
      <c r="B13" s="30" t="s">
        <v>25</v>
      </c>
      <c r="C13" s="31"/>
      <c r="D13" s="32"/>
      <c r="E13" s="32"/>
      <c r="F13" s="33">
        <f>SUM(G13:H13)</f>
        <v>112655227353</v>
      </c>
      <c r="G13" s="24">
        <v>27713169318</v>
      </c>
      <c r="H13" s="24">
        <v>84942058035</v>
      </c>
      <c r="I13" s="34"/>
      <c r="J13" s="34"/>
      <c r="K13" s="34"/>
    </row>
    <row r="14" spans="1:13" s="35" customFormat="1" ht="20.100000000000001" customHeight="1">
      <c r="A14" s="29" t="s">
        <v>18</v>
      </c>
      <c r="B14" s="30" t="s">
        <v>26</v>
      </c>
      <c r="C14" s="31"/>
      <c r="D14" s="32"/>
      <c r="E14" s="32"/>
      <c r="F14" s="33">
        <f>SUM(G14:H14)</f>
        <v>205000000</v>
      </c>
      <c r="G14" s="24">
        <v>205000000</v>
      </c>
      <c r="H14" s="24"/>
      <c r="I14" s="34"/>
      <c r="J14" s="34"/>
      <c r="K14" s="34"/>
    </row>
    <row r="15" spans="1:13" s="26" customFormat="1" ht="20.100000000000001" customHeight="1">
      <c r="A15" s="27"/>
      <c r="B15" s="21" t="s">
        <v>27</v>
      </c>
      <c r="C15" s="22"/>
      <c r="D15" s="23"/>
      <c r="E15" s="23"/>
      <c r="F15" s="24"/>
      <c r="G15" s="24"/>
      <c r="H15" s="24"/>
      <c r="I15" s="28"/>
      <c r="J15" s="28"/>
      <c r="K15" s="28"/>
    </row>
    <row r="16" spans="1:13" s="35" customFormat="1" ht="20.100000000000001" customHeight="1">
      <c r="A16" s="29" t="s">
        <v>18</v>
      </c>
      <c r="B16" s="30" t="s">
        <v>28</v>
      </c>
      <c r="C16" s="31">
        <v>200000000000</v>
      </c>
      <c r="D16" s="32">
        <v>40000000000</v>
      </c>
      <c r="E16" s="32">
        <v>160000000000</v>
      </c>
      <c r="F16" s="33">
        <f>SUM(G16:H16)</f>
        <v>49841705326</v>
      </c>
      <c r="G16" s="32"/>
      <c r="H16" s="32">
        <v>49841705326</v>
      </c>
      <c r="I16" s="36">
        <f t="shared" si="1"/>
        <v>0.24920852663000001</v>
      </c>
      <c r="J16" s="36">
        <f>G16/D16</f>
        <v>0</v>
      </c>
      <c r="K16" s="36">
        <f t="shared" si="3"/>
        <v>0.31151065828750002</v>
      </c>
    </row>
    <row r="17" spans="1:11" s="35" customFormat="1" ht="20.100000000000001" customHeight="1">
      <c r="A17" s="29" t="s">
        <v>18</v>
      </c>
      <c r="B17" s="30" t="s">
        <v>29</v>
      </c>
      <c r="C17" s="31">
        <v>21050000000</v>
      </c>
      <c r="D17" s="31">
        <v>21050000000</v>
      </c>
      <c r="E17" s="32"/>
      <c r="F17" s="33">
        <f>SUM(G17:H17)</f>
        <v>19959436394</v>
      </c>
      <c r="G17" s="32">
        <v>17564548318</v>
      </c>
      <c r="H17" s="32">
        <v>2394888076</v>
      </c>
      <c r="I17" s="36">
        <f t="shared" ref="I17:I25" si="5">F17/C17</f>
        <v>0.94819175268408551</v>
      </c>
      <c r="J17" s="36">
        <f t="shared" ref="J17:J25" si="6">G17/D17</f>
        <v>0.83442034764845607</v>
      </c>
      <c r="K17" s="36"/>
    </row>
    <row r="18" spans="1:11" s="26" customFormat="1" ht="72.599999999999994" customHeight="1">
      <c r="A18" s="27">
        <v>2</v>
      </c>
      <c r="B18" s="21" t="s">
        <v>30</v>
      </c>
      <c r="C18" s="22"/>
      <c r="D18" s="23"/>
      <c r="E18" s="23"/>
      <c r="F18" s="24"/>
      <c r="G18" s="24"/>
      <c r="H18" s="24"/>
      <c r="I18" s="34"/>
      <c r="J18" s="34"/>
      <c r="K18" s="34"/>
    </row>
    <row r="19" spans="1:11" s="26" customFormat="1" ht="20.100000000000001" customHeight="1">
      <c r="A19" s="27">
        <v>3</v>
      </c>
      <c r="B19" s="21" t="s">
        <v>31</v>
      </c>
      <c r="C19" s="22"/>
      <c r="D19" s="23"/>
      <c r="E19" s="23"/>
      <c r="F19" s="24">
        <f>G19+H19</f>
        <v>350000000</v>
      </c>
      <c r="G19" s="24"/>
      <c r="H19" s="24">
        <v>350000000</v>
      </c>
      <c r="I19" s="34"/>
      <c r="J19" s="34"/>
      <c r="K19" s="34"/>
    </row>
    <row r="20" spans="1:11" s="43" customFormat="1" ht="20.100000000000001" customHeight="1">
      <c r="A20" s="37" t="s">
        <v>5</v>
      </c>
      <c r="B20" s="38" t="s">
        <v>10</v>
      </c>
      <c r="C20" s="39">
        <f>D20+E20</f>
        <v>6454640000000</v>
      </c>
      <c r="D20" s="39">
        <v>2108078000000</v>
      </c>
      <c r="E20" s="39">
        <v>4346562000000</v>
      </c>
      <c r="F20" s="40">
        <f>SUM(G20:H20)</f>
        <v>6953776695933</v>
      </c>
      <c r="G20" s="40">
        <v>2215228394015</v>
      </c>
      <c r="H20" s="40">
        <v>4738548301918</v>
      </c>
      <c r="I20" s="41">
        <f t="shared" si="5"/>
        <v>1.07732990467834</v>
      </c>
      <c r="J20" s="41">
        <f t="shared" si="6"/>
        <v>1.0508284769420297</v>
      </c>
      <c r="K20" s="42">
        <f t="shared" ref="K20:K22" si="7">H20/E20</f>
        <v>1.0901830692666985</v>
      </c>
    </row>
    <row r="21" spans="1:11" s="26" customFormat="1" ht="20.100000000000001" customHeight="1">
      <c r="A21" s="27"/>
      <c r="B21" s="21" t="s">
        <v>32</v>
      </c>
      <c r="C21" s="22"/>
      <c r="D21" s="23"/>
      <c r="E21" s="23"/>
      <c r="F21" s="24"/>
      <c r="G21" s="24"/>
      <c r="H21" s="24"/>
      <c r="I21" s="34"/>
      <c r="J21" s="34"/>
      <c r="K21" s="34"/>
    </row>
    <row r="22" spans="1:11" s="26" customFormat="1" ht="20.100000000000001" customHeight="1">
      <c r="A22" s="27">
        <v>1</v>
      </c>
      <c r="B22" s="21" t="s">
        <v>33</v>
      </c>
      <c r="C22" s="22">
        <f>D22+E22</f>
        <v>2960519000000</v>
      </c>
      <c r="D22" s="23">
        <v>350702000000</v>
      </c>
      <c r="E22" s="23">
        <v>2609817000000</v>
      </c>
      <c r="F22" s="24">
        <f>SUM(G22:H22)</f>
        <v>3280015836968</v>
      </c>
      <c r="G22" s="24">
        <v>371140597392</v>
      </c>
      <c r="H22" s="24">
        <v>2908875239576</v>
      </c>
      <c r="I22" s="25">
        <f t="shared" si="5"/>
        <v>1.10791919827841</v>
      </c>
      <c r="J22" s="25">
        <f t="shared" si="6"/>
        <v>1.0582791013224904</v>
      </c>
      <c r="K22" s="25">
        <f t="shared" si="7"/>
        <v>1.1145897354396879</v>
      </c>
    </row>
    <row r="23" spans="1:11" s="26" customFormat="1" ht="20.100000000000001" customHeight="1">
      <c r="A23" s="27">
        <v>2</v>
      </c>
      <c r="B23" s="21" t="s">
        <v>34</v>
      </c>
      <c r="C23" s="22">
        <f>D23+E23</f>
        <v>12639000000</v>
      </c>
      <c r="D23" s="23">
        <v>12639000000</v>
      </c>
      <c r="E23" s="23"/>
      <c r="F23" s="24">
        <f>SUM(G23:H23)</f>
        <v>13332841042</v>
      </c>
      <c r="G23" s="24">
        <v>13332841042</v>
      </c>
      <c r="H23" s="24"/>
      <c r="I23" s="25">
        <f t="shared" si="5"/>
        <v>1.054896830603687</v>
      </c>
      <c r="J23" s="25">
        <f t="shared" si="6"/>
        <v>1.054896830603687</v>
      </c>
      <c r="K23" s="25"/>
    </row>
    <row r="24" spans="1:11" s="14" customFormat="1" ht="36" customHeight="1">
      <c r="A24" s="15" t="s">
        <v>6</v>
      </c>
      <c r="B24" s="16" t="s">
        <v>11</v>
      </c>
      <c r="C24" s="17">
        <f>D24+E24</f>
        <v>608000000</v>
      </c>
      <c r="D24" s="19">
        <v>608000000</v>
      </c>
      <c r="E24" s="19"/>
      <c r="F24" s="44">
        <f>G24+H24</f>
        <v>362926585</v>
      </c>
      <c r="G24" s="44">
        <v>362926585</v>
      </c>
      <c r="H24" s="44"/>
      <c r="I24" s="45">
        <f t="shared" si="5"/>
        <v>0.59691872532894741</v>
      </c>
      <c r="J24" s="45">
        <f t="shared" si="6"/>
        <v>0.59691872532894741</v>
      </c>
      <c r="K24" s="34"/>
    </row>
    <row r="25" spans="1:11" s="14" customFormat="1" ht="20.100000000000001" customHeight="1">
      <c r="A25" s="15" t="s">
        <v>7</v>
      </c>
      <c r="B25" s="16" t="s">
        <v>12</v>
      </c>
      <c r="C25" s="17">
        <v>1000000000</v>
      </c>
      <c r="D25" s="19">
        <v>1000000000</v>
      </c>
      <c r="E25" s="19"/>
      <c r="F25" s="44">
        <f>G25+H25</f>
        <v>2000000000</v>
      </c>
      <c r="G25" s="44">
        <v>2000000000</v>
      </c>
      <c r="H25" s="44"/>
      <c r="I25" s="46">
        <f t="shared" si="5"/>
        <v>2</v>
      </c>
      <c r="J25" s="46">
        <f t="shared" si="6"/>
        <v>2</v>
      </c>
      <c r="K25" s="25"/>
    </row>
    <row r="26" spans="1:11" s="14" customFormat="1" ht="20.100000000000001" customHeight="1">
      <c r="A26" s="15" t="s">
        <v>8</v>
      </c>
      <c r="B26" s="16" t="s">
        <v>13</v>
      </c>
      <c r="C26" s="17">
        <f>D26+E26</f>
        <v>184856000000</v>
      </c>
      <c r="D26" s="19">
        <v>97926000000</v>
      </c>
      <c r="E26" s="19">
        <v>86930000000</v>
      </c>
      <c r="F26" s="44"/>
      <c r="G26" s="44"/>
      <c r="H26" s="44"/>
      <c r="I26" s="46"/>
      <c r="J26" s="46"/>
      <c r="K26" s="46"/>
    </row>
    <row r="27" spans="1:11" s="14" customFormat="1" ht="20.100000000000001" customHeight="1">
      <c r="A27" s="15" t="s">
        <v>35</v>
      </c>
      <c r="B27" s="16" t="s">
        <v>14</v>
      </c>
      <c r="C27" s="17">
        <f>D27+E27</f>
        <v>83367000000</v>
      </c>
      <c r="D27" s="17">
        <f>80367000000+3000000000</f>
        <v>83367000000</v>
      </c>
      <c r="E27" s="19"/>
      <c r="F27" s="44"/>
      <c r="G27" s="44"/>
      <c r="H27" s="44"/>
      <c r="I27" s="34"/>
      <c r="J27" s="34"/>
      <c r="K27" s="25"/>
    </row>
    <row r="28" spans="1:11" s="14" customFormat="1" ht="27" customHeight="1">
      <c r="A28" s="47" t="s">
        <v>3</v>
      </c>
      <c r="B28" s="48" t="s">
        <v>42</v>
      </c>
      <c r="C28" s="44">
        <f>C29+C30</f>
        <v>3087152000000</v>
      </c>
      <c r="D28" s="44">
        <f>D29+D30</f>
        <v>2326166000000</v>
      </c>
      <c r="E28" s="44">
        <f>E29+E30</f>
        <v>760986000000</v>
      </c>
      <c r="F28" s="44">
        <f t="shared" ref="F28:H28" si="8">F29+F30</f>
        <v>2735655654431</v>
      </c>
      <c r="G28" s="44">
        <f t="shared" si="8"/>
        <v>1352877864467</v>
      </c>
      <c r="H28" s="44">
        <f t="shared" si="8"/>
        <v>1382777789964</v>
      </c>
      <c r="I28" s="18">
        <f t="shared" ref="I28:K30" si="9">F28/C28</f>
        <v>0.88614219657179172</v>
      </c>
      <c r="J28" s="18">
        <f t="shared" si="9"/>
        <v>0.58159128130451565</v>
      </c>
      <c r="K28" s="18">
        <f t="shared" si="9"/>
        <v>1.8170870291490251</v>
      </c>
    </row>
    <row r="29" spans="1:11" s="14" customFormat="1" ht="20.100000000000001" customHeight="1">
      <c r="A29" s="15" t="s">
        <v>4</v>
      </c>
      <c r="B29" s="16" t="s">
        <v>45</v>
      </c>
      <c r="C29" s="17">
        <f>D29+E29</f>
        <v>1722382000000</v>
      </c>
      <c r="D29" s="17">
        <v>967599000000</v>
      </c>
      <c r="E29" s="17">
        <v>754783000000</v>
      </c>
      <c r="F29" s="44">
        <f t="shared" ref="F29:F30" si="10">G29+H29</f>
        <v>1599667535674</v>
      </c>
      <c r="G29" s="17">
        <v>341405138834</v>
      </c>
      <c r="H29" s="17">
        <v>1258262396840</v>
      </c>
      <c r="I29" s="18">
        <f t="shared" si="9"/>
        <v>0.92875304994710817</v>
      </c>
      <c r="J29" s="18">
        <f t="shared" si="9"/>
        <v>0.35283742421602338</v>
      </c>
      <c r="K29" s="18">
        <f t="shared" si="9"/>
        <v>1.6670518504523817</v>
      </c>
    </row>
    <row r="30" spans="1:11" s="14" customFormat="1" ht="34.5" customHeight="1">
      <c r="A30" s="15" t="s">
        <v>5</v>
      </c>
      <c r="B30" s="16" t="s">
        <v>15</v>
      </c>
      <c r="C30" s="17">
        <f>D30+E30</f>
        <v>1364770000000</v>
      </c>
      <c r="D30" s="17">
        <v>1358567000000</v>
      </c>
      <c r="E30" s="17">
        <v>6203000000</v>
      </c>
      <c r="F30" s="44">
        <f t="shared" si="10"/>
        <v>1135988118757</v>
      </c>
      <c r="G30" s="17">
        <v>1011472725633</v>
      </c>
      <c r="H30" s="17">
        <v>124515393124</v>
      </c>
      <c r="I30" s="18">
        <f t="shared" si="9"/>
        <v>0.83236598017028507</v>
      </c>
      <c r="J30" s="18">
        <f t="shared" si="9"/>
        <v>0.74451442264753964</v>
      </c>
      <c r="K30" s="18">
        <f t="shared" si="9"/>
        <v>20.073414980493311</v>
      </c>
    </row>
    <row r="31" spans="1:11" s="55" customFormat="1" ht="33.75" customHeight="1">
      <c r="A31" s="49" t="s">
        <v>16</v>
      </c>
      <c r="B31" s="50" t="s">
        <v>36</v>
      </c>
      <c r="C31" s="51"/>
      <c r="D31" s="52"/>
      <c r="E31" s="52"/>
      <c r="F31" s="53">
        <f>G31+H31</f>
        <v>3141049372471</v>
      </c>
      <c r="G31" s="53">
        <v>2104504961250</v>
      </c>
      <c r="H31" s="53">
        <v>1036544411221</v>
      </c>
      <c r="I31" s="54"/>
      <c r="J31" s="54"/>
      <c r="K31" s="54"/>
    </row>
  </sheetData>
  <mergeCells count="16">
    <mergeCell ref="G1:K1"/>
    <mergeCell ref="A3:K3"/>
    <mergeCell ref="A5:A7"/>
    <mergeCell ref="B5:B7"/>
    <mergeCell ref="C5:C7"/>
    <mergeCell ref="D5:E5"/>
    <mergeCell ref="F5:F7"/>
    <mergeCell ref="G5:H5"/>
    <mergeCell ref="I5:K5"/>
    <mergeCell ref="D6:D7"/>
    <mergeCell ref="E6:E7"/>
    <mergeCell ref="G6:G7"/>
    <mergeCell ref="H6:H7"/>
    <mergeCell ref="I6:I7"/>
    <mergeCell ref="J6:J7"/>
    <mergeCell ref="K6:K7"/>
  </mergeCells>
  <printOptions horizontalCentered="1"/>
  <pageMargins left="0.26" right="0.2" top="0.31" bottom="0.31" header="0.2" footer="0.3"/>
  <pageSetup paperSize="9" scale="8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C30DFC-2C10-45F3-9A5E-E5158F00BE21}">
  <ds:schemaRefs>
    <ds:schemaRef ds:uri="http://schemas.microsoft.com/sharepoint/v3/contenttype/forms"/>
  </ds:schemaRefs>
</ds:datastoreItem>
</file>

<file path=customXml/itemProps2.xml><?xml version="1.0" encoding="utf-8"?>
<ds:datastoreItem xmlns:ds="http://schemas.openxmlformats.org/officeDocument/2006/customXml" ds:itemID="{B49018F4-3E1F-4080-80AE-D339C197B11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148797F-1A62-419B-BE66-1E1C19CDAD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Ms. Vu Thanh Tam</cp:lastModifiedBy>
  <cp:lastPrinted>2025-01-03T08:27:05Z</cp:lastPrinted>
  <dcterms:created xsi:type="dcterms:W3CDTF">2018-08-22T07:49:45Z</dcterms:created>
  <dcterms:modified xsi:type="dcterms:W3CDTF">2025-07-02T04:11:49Z</dcterms:modified>
</cp:coreProperties>
</file>