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D:\NAM 2024\10. CONG KHAI NGAN SACH\6. Cong khai NQ phe chuan quyet toan 2023\"/>
    </mc:Choice>
  </mc:AlternateContent>
  <xr:revisionPtr revIDLastSave="0" documentId="13_ncr:1_{C868C662-DC98-4BF5-8C9E-7B98EF3A5634}"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Sheet1!$A$1:$K$31</definedName>
    <definedName name="_xlnm.Print_Titles" localSheetId="0">Sheet1!$5:$7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G8" i="1"/>
  <c r="F8" i="1"/>
  <c r="C8" i="1"/>
  <c r="H9" i="1"/>
  <c r="G9" i="1"/>
  <c r="F9" i="1"/>
  <c r="D9" i="1"/>
  <c r="C9" i="1"/>
  <c r="I26" i="1"/>
  <c r="J26" i="1"/>
  <c r="K30" i="1"/>
  <c r="K29" i="1"/>
  <c r="K28" i="1"/>
  <c r="K26" i="1"/>
  <c r="D28" i="1"/>
  <c r="E28" i="1"/>
  <c r="F28" i="1"/>
  <c r="G28" i="1"/>
  <c r="H28" i="1"/>
  <c r="C28" i="1"/>
  <c r="C20" i="1"/>
  <c r="E9" i="1"/>
  <c r="F10" i="1"/>
  <c r="G10" i="1"/>
  <c r="H10" i="1"/>
  <c r="E10" i="1"/>
  <c r="D10" i="1"/>
  <c r="C11" i="1"/>
  <c r="C10" i="1" l="1"/>
  <c r="D8" i="1"/>
  <c r="J30" i="1"/>
  <c r="I30" i="1"/>
  <c r="I28" i="1"/>
  <c r="J17" i="1" l="1"/>
  <c r="J20" i="1"/>
  <c r="K20" i="1"/>
  <c r="J22" i="1"/>
  <c r="K22" i="1"/>
  <c r="J23" i="1"/>
  <c r="J24" i="1"/>
  <c r="J25" i="1"/>
  <c r="J16" i="1" l="1"/>
  <c r="J28" i="1" l="1"/>
  <c r="J11" i="1" l="1"/>
  <c r="K11" i="1"/>
  <c r="K16" i="1"/>
  <c r="I24" i="1"/>
  <c r="I22" i="1"/>
  <c r="I23" i="1"/>
  <c r="I17" i="1"/>
  <c r="E8" i="1" l="1"/>
  <c r="I25" i="1"/>
  <c r="J10" i="1"/>
  <c r="I11" i="1"/>
  <c r="I16" i="1"/>
  <c r="K10" i="1"/>
  <c r="I20" i="1"/>
  <c r="I10" i="1" l="1"/>
  <c r="K9" i="1"/>
  <c r="K8" i="1" l="1"/>
  <c r="J8" i="1" l="1"/>
  <c r="J9" i="1"/>
  <c r="I9" i="1" l="1"/>
  <c r="I8" i="1" l="1"/>
</calcChain>
</file>

<file path=xl/sharedStrings.xml><?xml version="1.0" encoding="utf-8"?>
<sst xmlns="http://schemas.openxmlformats.org/spreadsheetml/2006/main" count="59" uniqueCount="49">
  <si>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</si>
  <si>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</si>
  <si>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</si>
  <si>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</si>
  <si>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</si>
  <si>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</si>
  <si>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</si>
  <si>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</si>
  <si>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</si>
  <si>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</si>
  <si>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</si>
  <si>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</si>
  <si>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</si>
  <si>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</si>
  <si>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</si>
  <si>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nhiệm vụ</t>
  </si>
  <si>
    <t>C</t>
  </si>
  <si>
    <t>NGÂN SÁCH CẤP TỈNH</t>
  </si>
  <si>
    <t>-</t>
  </si>
  <si>
    <t>SO SÁNH (%)</t>
  </si>
  <si>
    <t>NSĐP</t>
  </si>
  <si>
    <t>NGÂN SÁCH HUYỆN</t>
  </si>
  <si>
    <t>Chi đầu tư phát triển</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</si>
  <si>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</si>
  <si>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</si>
  <si>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</si>
  <si>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</si>
  <si>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</si>
  <si>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</si>
  <si>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</si>
  <si>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</si>
  <si>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</si>
  <si>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</si>
  <si>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</si>
  <si>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</si>
  <si>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</si>
  <si>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</si>
  <si>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</si>
  <si>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CÂN ĐỐI NSĐP</t>
  </si>
  <si>
    <t>QUYẾT TOÁN</t>
  </si>
  <si>
    <t>BAO GỒM</t>
  </si>
  <si>
    <t>UBND TỈNH LAI CHÂU</t>
  </si>
  <si>
    <t>CHI CÁC CHƯƠNG TRÌNH MỤC TIÊU</t>
  </si>
  <si>
    <t>Đơn vị: Đồng</t>
  </si>
  <si>
    <t>Biểu số 64/CK-NSNN</t>
  </si>
  <si>
    <t>Chi các chương trình mục tiêu quốc gia</t>
  </si>
  <si>
    <t>Biểu số 53</t>
  </si>
  <si>
    <t>QUYẾT TOÁN CHI NGÂN SÁCH ĐỊA PHƯƠNG, CHI NGÂN SÁCH CẤP TỈNH 
VÀ CHI NGÂN SÁCH HUYỆN THEO CƠ CẤU CHI NĂM  2023</t>
  </si>
  <si>
    <t>(Kèm theo Quyết định số:        /QĐ-UBND ngày         / 01/2025 của UBND tỉnh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</si>
</sst>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_(* #,##0_);_(* \(#,##0\);_(* &quot;-&quot;_);_(@_)"/>
    <numFmt numFmtId="166" formatCode="_(&quot;$&quot;* #,##0.00_);_(&quot;$&quot;* \(#,##0.00\);_(&quot;$&quot;* &quot;-&quot;??_);_(@_)"/>
    <numFmt numFmtId="167" formatCode="_(* #,##0.00_);_(* \(#,##0.00\);_(* &quot;-&quot;??_);_(@_)"/>
    <numFmt numFmtId="168" formatCode="#,###;\-#,###;&quot;&quot;;_(@_)"/>
    <numFmt numFmtId="169" formatCode="_-&quot;£&quot;* #,##0_-;\-&quot;£&quot;* #,##0_-;_-&quot;£&quot;* &quot;-&quot;_-;_-@_-"/>
    <numFmt numFmtId="170" formatCode="0.0%"/>
  </numFmts>
  <fonts count="19">
    <font>
      <sz val="11"/>
      <color theme="1"/>
      <name val="Arial"/>
      <family val="2"/>
      <scheme val="minor"/>
    </font>
    <font>
      <sz val="12"/>
      <name val=".VnArial Narrow"/>
      <family val="2"/>
    </font>
    <font>
      <sz val="12"/>
      <name val=".VnArial Narrow"/>
      <family val="2"/>
    </font>
    <font>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Arial"/>
      <family val="2"/>
      <charset val="163"/>
      <scheme val="minor"/>
    </font>
    <font>
      <sz val="13"/>
      <name val=".VnArial"/>
      <family val="2"/>
    </font>
    <font>
      <sz val="10"/>
      <name val="Arial"/>
      <family val="2"/>
    </font>
    <font>
      <sz val="10"/>
      <name val="Helv"/>
      <family val="2"/>
    </font>
    <font>
      <sz val="10"/>
      <name val="Times New Roman"/>
      <family val="1"/>
    </font>
    <font>
      <b/>
      <sz val="10"/>
      <name val="Times New Roman"/>
      <family val="1"/>
    </font>
    <font>
      <i/>
      <sz val="10"/>
      <name val="Times New Roman"/>
      <family val="1"/>
    </font>
    <font>
      <b/>
      <sz val="10"/>
      <name val="Times New Romanh"/>
    </font>
    <font>
      <sz val="11"/>
      <color theme="1"/>
      <name val="Arial"/>
      <family val="2"/>
      <scheme val="minor"/>
    </font>
    <font>
      <sz val="12"/>
      <name val=".VnArial Narrow"/>
    </font>
    <font>
      <b/>
      <sz val="10"/>
      <color rgb="FF0000CC"/>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0">
    <xf numFmtId="0" fontId="0" fillId="0" borderId="0"/>
    <xf numFmtId="167" fontId="7" fillId="0" borderId="0" applyFont="0" applyFill="0" applyBorder="0" applyAlignment="0" applyProtection="0"/>
    <xf numFmtId="166" fontId="7" fillId="0" borderId="0" applyFont="0" applyFill="0" applyBorder="0" applyAlignment="0" applyProtection="0"/>
    <xf numFmtId="168" fontId="6" fillId="0" borderId="0" applyFont="0" applyFill="0" applyBorder="0" applyAlignment="0" applyProtection="0"/>
    <xf numFmtId="0" fontId="4" fillId="0" borderId="0"/>
    <xf numFmtId="0" fontId="5" fillId="0" borderId="0"/>
    <xf numFmtId="0" fontId="2" fillId="0" borderId="0"/>
    <xf numFmtId="0" fontId="8" fillId="0" borderId="0"/>
    <xf numFmtId="0" fontId="4" fillId="0" borderId="0"/>
    <xf numFmtId="0" fontId="7" fillId="0" borderId="0"/>
    <xf numFmtId="0" fontId="1" fillId="0" borderId="0"/>
    <xf numFmtId="169" fontId="9" fillId="0" borderId="7">
      <alignment horizontal="right" vertical="center"/>
    </xf>
    <xf numFmtId="0" fontId="5" fillId="0" borderId="0"/>
    <xf numFmtId="167" fontId="10" fillId="0" borderId="0" applyFont="0" applyFill="0" applyBorder="0" applyAlignment="0" applyProtection="0"/>
    <xf numFmtId="0" fontId="11" fillId="0" borderId="0"/>
    <xf numFmtId="0" fontId="3" fillId="0" borderId="0"/>
    <xf numFmtId="0" fontId="1" fillId="0" borderId="0"/>
    <xf numFmtId="0" fontId="17" fillId="0" borderId="0"/>
    <xf numFmtId="164" fontId="16" fillId="0" borderId="0" applyFont="0" applyFill="0" applyBorder="0" applyAlignment="0" applyProtection="0"/>
    <xf numFmtId="9" fontId="16" fillId="0" borderId="0" applyFont="0" applyFill="0" applyBorder="0" applyAlignment="0" applyProtection="0"/>
  </cellStyleXfs>
  <cellXfs count="67">
    <xf numFmtId="0" fontId="0" fillId="0" borderId="0" xfId="0"/>
    <xf numFmtId="3" fontId="12" fillId="0" borderId="0" xfId="0" applyNumberFormat="1" applyFont="1" applyAlignment="1">
      <alignment vertical="center"/>
    </xf>
    <xf numFmtId="3" fontId="14" fillId="0" borderId="0" xfId="0" applyNumberFormat="1" applyFont="1" applyAlignment="1">
      <alignment vertical="center"/>
    </xf>
    <xf numFmtId="3" fontId="13" fillId="2" borderId="2" xfId="0" applyNumberFormat="1" applyFont="1" applyFill="1" applyBorder="1" applyAlignment="1">
      <alignment horizontal="right" vertical="center" wrapText="1"/>
    </xf>
    <xf numFmtId="3" fontId="13" fillId="0" borderId="2" xfId="0" applyNumberFormat="1" applyFont="1" applyBorder="1" applyAlignment="1">
      <alignment horizontal="right" vertical="center" wrapText="1"/>
    </xf>
    <xf numFmtId="3" fontId="13" fillId="2" borderId="10" xfId="0" applyNumberFormat="1" applyFont="1" applyFill="1" applyBorder="1" applyAlignment="1">
      <alignment horizontal="right" vertical="center" wrapText="1"/>
    </xf>
    <xf numFmtId="0" fontId="12" fillId="0" borderId="0" xfId="0" applyFont="1"/>
    <xf numFmtId="165" fontId="13" fillId="0" borderId="1" xfId="0" applyNumberFormat="1" applyFont="1" applyBorder="1" applyAlignment="1">
      <alignment horizontal="center" vertical="center" wrapText="1"/>
    </xf>
    <xf numFmtId="165" fontId="13" fillId="0" borderId="1" xfId="0" applyNumberFormat="1" applyFont="1" applyBorder="1" applyAlignment="1">
      <alignment horizontal="left" vertical="center" wrapText="1"/>
    </xf>
    <xf numFmtId="3" fontId="13" fillId="0" borderId="0" xfId="0" applyNumberFormat="1" applyFont="1" applyAlignment="1">
      <alignment vertical="center"/>
    </xf>
    <xf numFmtId="165" fontId="13" fillId="0" borderId="2" xfId="0" applyNumberFormat="1" applyFont="1" applyBorder="1" applyAlignment="1">
      <alignment horizontal="center" vertical="center" wrapText="1"/>
    </xf>
    <xf numFmtId="165" fontId="13" fillId="0" borderId="2" xfId="0" applyNumberFormat="1" applyFont="1" applyBorder="1" applyAlignment="1">
      <alignment horizontal="left" vertical="center" wrapText="1"/>
    </xf>
    <xf numFmtId="9" fontId="13" fillId="0" borderId="2" xfId="0" applyNumberFormat="1" applyFont="1" applyBorder="1" applyAlignment="1">
      <alignment horizontal="right" vertical="center"/>
    </xf>
    <xf numFmtId="3" fontId="13" fillId="0" borderId="2" xfId="0" applyNumberFormat="1" applyFont="1" applyBorder="1" applyAlignment="1">
      <alignment horizontal="right" vertical="center"/>
    </xf>
    <xf numFmtId="165" fontId="12" fillId="0" borderId="2" xfId="0" applyNumberFormat="1" applyFont="1" applyBorder="1" applyAlignment="1">
      <alignment horizontal="left" vertical="center" wrapText="1"/>
    </xf>
    <xf numFmtId="3" fontId="12" fillId="2" borderId="2" xfId="0" applyNumberFormat="1" applyFont="1" applyFill="1" applyBorder="1" applyAlignment="1">
      <alignment horizontal="right" vertical="center" wrapText="1"/>
    </xf>
    <xf numFmtId="3" fontId="12" fillId="0" borderId="2" xfId="0" applyNumberFormat="1" applyFont="1" applyBorder="1" applyAlignment="1">
      <alignment horizontal="right" vertical="center" wrapText="1"/>
    </xf>
    <xf numFmtId="9" fontId="12" fillId="0" borderId="2" xfId="0" applyNumberFormat="1" applyFont="1" applyBorder="1" applyAlignment="1">
      <alignment horizontal="right" vertical="center"/>
    </xf>
    <xf numFmtId="165" fontId="12" fillId="0" borderId="2" xfId="0" applyNumberFormat="1" applyFont="1" applyBorder="1" applyAlignment="1">
      <alignment horizontal="center" vertical="center" wrapText="1"/>
    </xf>
    <xf numFmtId="3" fontId="12" fillId="0" borderId="2" xfId="0" applyNumberFormat="1" applyFont="1" applyBorder="1" applyAlignment="1">
      <alignment horizontal="right" vertical="center"/>
    </xf>
    <xf numFmtId="165" fontId="14" fillId="0" borderId="2" xfId="0" applyNumberFormat="1" applyFont="1" applyBorder="1" applyAlignment="1">
      <alignment horizontal="center" vertical="center" wrapText="1"/>
    </xf>
    <xf numFmtId="165" fontId="14" fillId="0" borderId="2" xfId="0" applyNumberFormat="1" applyFont="1" applyBorder="1" applyAlignment="1">
      <alignment horizontal="left" vertical="center" wrapText="1"/>
    </xf>
    <xf numFmtId="9" fontId="14" fillId="0" borderId="2" xfId="0" applyNumberFormat="1" applyFont="1" applyBorder="1" applyAlignment="1">
      <alignment horizontal="right" vertical="center"/>
    </xf>
    <xf numFmtId="3" fontId="13" fillId="0" borderId="10" xfId="0" applyNumberFormat="1" applyFont="1" applyBorder="1" applyAlignment="1">
      <alignment vertical="center"/>
    </xf>
    <xf numFmtId="0" fontId="15" fillId="0" borderId="3" xfId="0" applyFont="1" applyBorder="1" applyAlignment="1">
      <alignment horizontal="center" vertical="center" wrapText="1"/>
    </xf>
    <xf numFmtId="3" fontId="13" fillId="2" borderId="3" xfId="0" applyNumberFormat="1" applyFont="1" applyFill="1" applyBorder="1" applyAlignment="1">
      <alignment horizontal="right" vertical="center" wrapText="1"/>
    </xf>
    <xf numFmtId="3" fontId="13" fillId="0" borderId="3" xfId="0" applyNumberFormat="1" applyFont="1" applyBorder="1" applyAlignment="1">
      <alignment horizontal="right" vertical="center" wrapText="1"/>
    </xf>
    <xf numFmtId="9" fontId="14" fillId="0" borderId="3" xfId="0" applyNumberFormat="1" applyFont="1" applyBorder="1" applyAlignment="1">
      <alignment horizontal="right" vertical="center"/>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3" fillId="0" borderId="0" xfId="0" applyFont="1" applyAlignment="1">
      <alignment horizontal="left"/>
    </xf>
    <xf numFmtId="0" fontId="13" fillId="0" borderId="0" xfId="0" applyFont="1" applyAlignment="1">
      <alignment horizontal="centerContinuous"/>
    </xf>
    <xf numFmtId="0" fontId="13" fillId="0" borderId="0" xfId="0" applyFont="1" applyAlignment="1">
      <alignment horizontal="centerContinuous" wrapText="1"/>
    </xf>
    <xf numFmtId="0" fontId="12" fillId="0" borderId="0" xfId="0" applyFont="1" applyAlignment="1">
      <alignment horizontal="centerContinuous"/>
    </xf>
    <xf numFmtId="0" fontId="14" fillId="0" borderId="0" xfId="0" applyFont="1" applyAlignment="1">
      <alignment horizontal="left"/>
    </xf>
    <xf numFmtId="0" fontId="14" fillId="0" borderId="10" xfId="0" applyFont="1" applyBorder="1" applyAlignment="1">
      <alignment horizontal="left"/>
    </xf>
    <xf numFmtId="0" fontId="14" fillId="0" borderId="0" xfId="0" applyFont="1" applyAlignment="1">
      <alignment horizontal="right"/>
    </xf>
    <xf numFmtId="0" fontId="12" fillId="0" borderId="2" xfId="0" applyFont="1" applyBorder="1" applyAlignment="1">
      <alignment horizontal="center" vertical="center"/>
    </xf>
    <xf numFmtId="170" fontId="13" fillId="0" borderId="1" xfId="0" applyNumberFormat="1" applyFont="1" applyBorder="1" applyAlignment="1">
      <alignment horizontal="right" vertical="center"/>
    </xf>
    <xf numFmtId="170" fontId="13" fillId="0" borderId="2" xfId="0" applyNumberFormat="1" applyFont="1" applyBorder="1" applyAlignment="1">
      <alignment horizontal="right" vertical="center"/>
    </xf>
    <xf numFmtId="170" fontId="12" fillId="0" borderId="2" xfId="0" applyNumberFormat="1" applyFont="1" applyBorder="1" applyAlignment="1">
      <alignment horizontal="right" vertical="center"/>
    </xf>
    <xf numFmtId="170" fontId="14" fillId="0" borderId="2" xfId="0" applyNumberFormat="1" applyFont="1" applyBorder="1" applyAlignment="1">
      <alignment horizontal="right" vertical="center"/>
    </xf>
    <xf numFmtId="165" fontId="13" fillId="3" borderId="2" xfId="0" applyNumberFormat="1" applyFont="1" applyFill="1" applyBorder="1" applyAlignment="1">
      <alignment horizontal="center" vertical="center" wrapText="1"/>
    </xf>
    <xf numFmtId="165" fontId="13" fillId="3" borderId="2" xfId="0" applyNumberFormat="1" applyFont="1" applyFill="1" applyBorder="1" applyAlignment="1">
      <alignment horizontal="left" vertical="center" wrapText="1"/>
    </xf>
    <xf numFmtId="170" fontId="13" fillId="3" borderId="2" xfId="19" applyNumberFormat="1" applyFont="1" applyFill="1" applyBorder="1" applyAlignment="1">
      <alignment horizontal="right" vertical="center"/>
    </xf>
    <xf numFmtId="3" fontId="13" fillId="3" borderId="0" xfId="0" applyNumberFormat="1" applyFont="1" applyFill="1" applyAlignment="1">
      <alignment vertical="center"/>
    </xf>
    <xf numFmtId="3" fontId="13" fillId="2" borderId="1" xfId="0" applyNumberFormat="1" applyFont="1" applyFill="1" applyBorder="1" applyAlignment="1">
      <alignment horizontal="right" vertical="center" wrapText="1"/>
    </xf>
    <xf numFmtId="3" fontId="14" fillId="2" borderId="2" xfId="0" applyNumberFormat="1" applyFont="1" applyFill="1" applyBorder="1" applyAlignment="1">
      <alignment horizontal="right" vertical="center" wrapText="1"/>
    </xf>
    <xf numFmtId="3" fontId="14" fillId="0" borderId="2" xfId="0" applyNumberFormat="1" applyFont="1" applyBorder="1" applyAlignment="1">
      <alignment horizontal="right" vertical="center" wrapText="1"/>
    </xf>
    <xf numFmtId="3" fontId="14" fillId="0" borderId="2" xfId="0" applyNumberFormat="1" applyFont="1" applyBorder="1" applyAlignment="1">
      <alignment horizontal="right" vertical="center"/>
    </xf>
    <xf numFmtId="3" fontId="13" fillId="3" borderId="2" xfId="0" applyNumberFormat="1" applyFont="1" applyFill="1" applyBorder="1" applyAlignment="1">
      <alignment horizontal="right" vertical="center" wrapText="1"/>
    </xf>
    <xf numFmtId="3" fontId="13" fillId="3" borderId="2" xfId="0" applyNumberFormat="1" applyFont="1" applyFill="1" applyBorder="1" applyAlignment="1">
      <alignment horizontal="right" vertical="center"/>
    </xf>
    <xf numFmtId="3" fontId="13" fillId="0" borderId="3" xfId="0" applyNumberFormat="1" applyFont="1" applyBorder="1" applyAlignment="1">
      <alignment horizontal="right" vertical="center"/>
    </xf>
    <xf numFmtId="3" fontId="18" fillId="0" borderId="0" xfId="0" applyNumberFormat="1" applyFont="1" applyAlignment="1">
      <alignment vertical="center"/>
    </xf>
    <xf numFmtId="0" fontId="13" fillId="0" borderId="3" xfId="0" applyFont="1" applyBorder="1" applyAlignment="1">
      <alignment horizontal="left" vertical="center" wrapText="1"/>
    </xf>
    <xf numFmtId="170" fontId="13" fillId="0" borderId="2" xfId="19" applyNumberFormat="1" applyFont="1" applyBorder="1" applyAlignment="1">
      <alignment horizontal="right" vertical="center"/>
    </xf>
    <xf numFmtId="0" fontId="14" fillId="0" borderId="0" xfId="0" applyFont="1" applyAlignment="1">
      <alignment horizontal="right"/>
    </xf>
    <xf numFmtId="0" fontId="14" fillId="0" borderId="0" xfId="0" applyFont="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cellXfs>
  <cellStyles count="20">
    <cellStyle name="Comma 10" xfId="13" xr:uid="{00000000-0005-0000-0000-000000000000}"/>
    <cellStyle name="Comma 2" xfId="1" xr:uid="{00000000-0005-0000-0000-000001000000}"/>
    <cellStyle name="Comma 3" xfId="18" xr:uid="{00000000-0005-0000-0000-000002000000}"/>
    <cellStyle name="Currency 2" xfId="2" xr:uid="{00000000-0005-0000-0000-000003000000}"/>
    <cellStyle name="HAI" xfId="3" xr:uid="{00000000-0005-0000-0000-000004000000}"/>
    <cellStyle name="Normal" xfId="0" builtinId="0"/>
    <cellStyle name="Normal 11" xfId="12" xr:uid="{00000000-0005-0000-0000-000006000000}"/>
    <cellStyle name="Normal 2" xfId="4" xr:uid="{00000000-0005-0000-0000-000007000000}"/>
    <cellStyle name="Normal 3" xfId="5" xr:uid="{00000000-0005-0000-0000-000008000000}"/>
    <cellStyle name="Normal 4" xfId="6" xr:uid="{00000000-0005-0000-0000-000009000000}"/>
    <cellStyle name="Normal 4 2" xfId="16" xr:uid="{00000000-0005-0000-0000-00000A000000}"/>
    <cellStyle name="Normal 5" xfId="7" xr:uid="{00000000-0005-0000-0000-00000B000000}"/>
    <cellStyle name="Normal 6" xfId="8" xr:uid="{00000000-0005-0000-0000-00000C000000}"/>
    <cellStyle name="Normal 7" xfId="9" xr:uid="{00000000-0005-0000-0000-00000D000000}"/>
    <cellStyle name="Normal 8" xfId="10" xr:uid="{00000000-0005-0000-0000-00000E000000}"/>
    <cellStyle name="Normal 8 2" xfId="17" xr:uid="{00000000-0005-0000-0000-00000F000000}"/>
    <cellStyle name="Normal 9" xfId="15" xr:uid="{00000000-0005-0000-0000-000010000000}"/>
    <cellStyle name="Percent" xfId="19" builtinId="5"/>
    <cellStyle name="Style 1" xfId="14" xr:uid="{00000000-0005-0000-0000-000012000000}"/>
    <cellStyle name="T_09c_PhandienNhaso9_bieu ke hoach dau thau truong mam non SKH 2" xfId="11" xr:uid="{00000000-0005-0000-0000-00001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zoomScale="90" zoomScaleNormal="90" workbookViewId="0">
      <selection activeCell="K8" sqref="K8"/>
    </sheetView>
  </sheetViews>
  <sheetFormatPr defaultColWidth="9.125" defaultRowHeight="12.75"/>
  <cols>
    <col min="1" max="1" width="5.125" style="6" customWidth="1"/>
    <col min="2" max="2" width="35.875" style="6" customWidth="1"/>
    <col min="3" max="3" width="15.75" style="6" customWidth="1"/>
    <col min="4" max="4" width="14.25" style="6" customWidth="1"/>
    <col min="5" max="5" width="14" style="6" customWidth="1"/>
    <col min="6" max="6" width="14.5" style="6" customWidth="1"/>
    <col min="7" max="7" width="14.875" style="6" customWidth="1"/>
    <col min="8" max="8" width="14.125" style="6" customWidth="1"/>
    <col min="9" max="9" width="7.25" style="6" customWidth="1"/>
    <col min="10" max="11" width="8" style="6" customWidth="1"/>
    <col min="12" max="16384" width="9.125" style="6"/>
  </cols>
  <sheetData>
    <row r="1" spans="1:13" ht="21" customHeight="1">
      <c r="A1" s="30" t="s">
        <v>41</v>
      </c>
      <c r="B1" s="31"/>
      <c r="C1" s="31"/>
      <c r="D1" s="31"/>
      <c r="E1" s="31"/>
      <c r="F1" s="31"/>
      <c r="G1" s="56" t="s">
        <v>44</v>
      </c>
      <c r="H1" s="56"/>
      <c r="I1" s="56"/>
      <c r="J1" s="56"/>
      <c r="K1" s="56"/>
      <c r="M1" s="6" t="s">
        <v>46</v>
      </c>
    </row>
    <row r="2" spans="1:13" ht="33" customHeight="1">
      <c r="A2" s="32" t="s">
        <v>47</v>
      </c>
      <c r="B2" s="32"/>
      <c r="C2" s="32"/>
      <c r="D2" s="32"/>
      <c r="E2" s="32"/>
      <c r="F2" s="32"/>
      <c r="G2" s="32"/>
      <c r="H2" s="32"/>
      <c r="I2" s="32"/>
      <c r="J2" s="32"/>
      <c r="K2" s="33"/>
    </row>
    <row r="3" spans="1:13" ht="27" customHeight="1">
      <c r="A3" s="57" t="s">
        <v>48</v>
      </c>
      <c r="B3" s="57"/>
      <c r="C3" s="57"/>
      <c r="D3" s="57"/>
      <c r="E3" s="57"/>
      <c r="F3" s="57"/>
      <c r="G3" s="57"/>
      <c r="H3" s="57"/>
      <c r="I3" s="57"/>
      <c r="J3" s="57"/>
      <c r="K3" s="57"/>
    </row>
    <row r="4" spans="1:13" ht="19.5" customHeight="1">
      <c r="A4" s="34"/>
      <c r="B4" s="35"/>
      <c r="C4" s="5"/>
      <c r="D4" s="5"/>
      <c r="E4" s="5"/>
      <c r="F4" s="5"/>
      <c r="G4" s="5"/>
      <c r="H4" s="5"/>
      <c r="I4" s="34"/>
      <c r="J4" s="34"/>
      <c r="K4" s="36" t="s">
        <v>43</v>
      </c>
    </row>
    <row r="5" spans="1:13" ht="21.6" customHeight="1">
      <c r="A5" s="58" t="s">
        <v>0</v>
      </c>
      <c r="B5" s="58" t="s">
        <v>1</v>
      </c>
      <c r="C5" s="61" t="s">
        <v>37</v>
      </c>
      <c r="D5" s="64" t="s">
        <v>40</v>
      </c>
      <c r="E5" s="65"/>
      <c r="F5" s="61" t="s">
        <v>39</v>
      </c>
      <c r="G5" s="64" t="s">
        <v>40</v>
      </c>
      <c r="H5" s="65"/>
      <c r="I5" s="64" t="s">
        <v>19</v>
      </c>
      <c r="J5" s="66"/>
      <c r="K5" s="65"/>
    </row>
    <row r="6" spans="1:13" ht="22.5" customHeight="1">
      <c r="A6" s="59"/>
      <c r="B6" s="59"/>
      <c r="C6" s="62"/>
      <c r="D6" s="62" t="s">
        <v>17</v>
      </c>
      <c r="E6" s="62" t="s">
        <v>21</v>
      </c>
      <c r="F6" s="62"/>
      <c r="G6" s="62" t="s">
        <v>17</v>
      </c>
      <c r="H6" s="62" t="s">
        <v>21</v>
      </c>
      <c r="I6" s="61" t="s">
        <v>20</v>
      </c>
      <c r="J6" s="62" t="s">
        <v>17</v>
      </c>
      <c r="K6" s="62" t="s">
        <v>21</v>
      </c>
    </row>
    <row r="7" spans="1:13" ht="35.25" customHeight="1">
      <c r="A7" s="60"/>
      <c r="B7" s="60"/>
      <c r="C7" s="63"/>
      <c r="D7" s="63"/>
      <c r="E7" s="63"/>
      <c r="F7" s="63"/>
      <c r="G7" s="63"/>
      <c r="H7" s="63"/>
      <c r="I7" s="63"/>
      <c r="J7" s="63"/>
      <c r="K7" s="63"/>
    </row>
    <row r="8" spans="1:13" s="9" customFormat="1" ht="20.100000000000001" customHeight="1">
      <c r="A8" s="7"/>
      <c r="B8" s="8" t="s">
        <v>9</v>
      </c>
      <c r="C8" s="46">
        <f>C9+C28+C31</f>
        <v>10623150000000</v>
      </c>
      <c r="D8" s="46">
        <f>D9+D28+D31</f>
        <v>5394587000000</v>
      </c>
      <c r="E8" s="46">
        <f>E9+E28+E31</f>
        <v>5228563000000</v>
      </c>
      <c r="F8" s="46">
        <f>F9+F28+F31+485196900151+2777851000</f>
        <v>13695173313070</v>
      </c>
      <c r="G8" s="46">
        <f>G9+G28+G31+329944551600+2777851000</f>
        <v>6959328033552</v>
      </c>
      <c r="H8" s="46">
        <f>H9+H28+H31+155252348551</f>
        <v>6735845279518</v>
      </c>
      <c r="I8" s="38">
        <f>F8/C8</f>
        <v>1.2891819576180323</v>
      </c>
      <c r="J8" s="38">
        <f>G8/D8</f>
        <v>1.2900576139659996</v>
      </c>
      <c r="K8" s="38">
        <f>H8/E8</f>
        <v>1.2882784963130405</v>
      </c>
    </row>
    <row r="9" spans="1:13" s="9" customFormat="1" ht="20.100000000000001" customHeight="1">
      <c r="A9" s="10" t="s">
        <v>2</v>
      </c>
      <c r="B9" s="11" t="s">
        <v>38</v>
      </c>
      <c r="C9" s="3">
        <f>C10+C20+C24+C25+C26+C27+206752000000</f>
        <v>7104402000000</v>
      </c>
      <c r="D9" s="3">
        <f>D10+D20+D24+D25+D26+D27+206752000000</f>
        <v>2543635000000</v>
      </c>
      <c r="E9" s="3">
        <f t="shared" ref="E9" si="0">E10+E20+E24+E25+E26+E27</f>
        <v>4560767000000</v>
      </c>
      <c r="F9" s="3">
        <f>F10+F20+F24+F25+F26+F27+22218445862</f>
        <v>6879056686883</v>
      </c>
      <c r="G9" s="3">
        <f>G10+G20+G24+G25+G26+G27+8280000000</f>
        <v>2328206391734</v>
      </c>
      <c r="H9" s="3">
        <f>H10+H20+H24+H25+H26+H27+13938445862</f>
        <v>4550850295149</v>
      </c>
      <c r="I9" s="39">
        <f t="shared" ref="I9:I16" si="1">F9/C9</f>
        <v>0.96828088935324885</v>
      </c>
      <c r="J9" s="39">
        <f t="shared" ref="J9:J11" si="2">G9/D9</f>
        <v>0.91530679194695785</v>
      </c>
      <c r="K9" s="39">
        <f t="shared" ref="K9:K16" si="3">H9/E9</f>
        <v>0.99782564975342958</v>
      </c>
    </row>
    <row r="10" spans="1:13" s="53" customFormat="1" ht="20.100000000000001" customHeight="1">
      <c r="A10" s="10" t="s">
        <v>4</v>
      </c>
      <c r="B10" s="11" t="s">
        <v>22</v>
      </c>
      <c r="C10" s="3">
        <f>D10+E10</f>
        <v>901827000000</v>
      </c>
      <c r="D10" s="4">
        <f>D11+D18+D19</f>
        <v>369679000000</v>
      </c>
      <c r="E10" s="4">
        <f>E11+E18+E19</f>
        <v>532148000000</v>
      </c>
      <c r="F10" s="4">
        <f t="shared" ref="F10:H10" si="4">F11+F18+F19</f>
        <v>848531800475</v>
      </c>
      <c r="G10" s="4">
        <f t="shared" si="4"/>
        <v>375792586504</v>
      </c>
      <c r="H10" s="4">
        <f t="shared" si="4"/>
        <v>472739213971</v>
      </c>
      <c r="I10" s="39">
        <f>F10/C10</f>
        <v>0.94090307838975773</v>
      </c>
      <c r="J10" s="39">
        <f>G10/D10</f>
        <v>1.01653755421325</v>
      </c>
      <c r="K10" s="39">
        <f t="shared" si="3"/>
        <v>0.88836040720062837</v>
      </c>
    </row>
    <row r="11" spans="1:13" s="1" customFormat="1" ht="20.100000000000001" customHeight="1">
      <c r="A11" s="37">
        <v>1</v>
      </c>
      <c r="B11" s="14" t="s">
        <v>23</v>
      </c>
      <c r="C11" s="15">
        <f>D11+E11</f>
        <v>901827000000</v>
      </c>
      <c r="D11" s="16">
        <v>369679000000</v>
      </c>
      <c r="E11" s="16">
        <v>532148000000</v>
      </c>
      <c r="F11" s="16">
        <v>833707241968</v>
      </c>
      <c r="G11" s="16">
        <v>360968027997</v>
      </c>
      <c r="H11" s="16">
        <v>472739213971</v>
      </c>
      <c r="I11" s="40">
        <f t="shared" si="1"/>
        <v>0.92446471658976725</v>
      </c>
      <c r="J11" s="40">
        <f t="shared" si="2"/>
        <v>0.976436389399993</v>
      </c>
      <c r="K11" s="40">
        <f t="shared" si="3"/>
        <v>0.88836040720062837</v>
      </c>
    </row>
    <row r="12" spans="1:13" s="1" customFormat="1" ht="20.100000000000001" customHeight="1">
      <c r="A12" s="18"/>
      <c r="B12" s="14" t="s">
        <v>24</v>
      </c>
      <c r="C12" s="15"/>
      <c r="D12" s="16"/>
      <c r="E12" s="16"/>
      <c r="F12" s="19"/>
      <c r="G12" s="19"/>
      <c r="H12" s="19"/>
      <c r="I12" s="17"/>
      <c r="J12" s="17"/>
      <c r="K12" s="17"/>
    </row>
    <row r="13" spans="1:13" s="2" customFormat="1" ht="20.100000000000001" customHeight="1">
      <c r="A13" s="20" t="s">
        <v>18</v>
      </c>
      <c r="B13" s="21" t="s">
        <v>25</v>
      </c>
      <c r="C13" s="47"/>
      <c r="D13" s="48"/>
      <c r="E13" s="48"/>
      <c r="F13" s="49">
        <v>118321777986</v>
      </c>
      <c r="G13" s="19">
        <v>36232617148</v>
      </c>
      <c r="H13" s="19">
        <v>82089160838</v>
      </c>
      <c r="I13" s="22"/>
      <c r="J13" s="22"/>
      <c r="K13" s="22"/>
    </row>
    <row r="14" spans="1:13" s="2" customFormat="1" ht="20.100000000000001" customHeight="1">
      <c r="A14" s="20" t="s">
        <v>18</v>
      </c>
      <c r="B14" s="21" t="s">
        <v>26</v>
      </c>
      <c r="C14" s="47"/>
      <c r="D14" s="48"/>
      <c r="E14" s="48"/>
      <c r="F14" s="49">
        <v>129880000</v>
      </c>
      <c r="G14" s="19">
        <v>129880000</v>
      </c>
      <c r="H14" s="19"/>
      <c r="I14" s="22"/>
      <c r="J14" s="22"/>
      <c r="K14" s="22"/>
    </row>
    <row r="15" spans="1:13" s="1" customFormat="1" ht="20.100000000000001" customHeight="1">
      <c r="A15" s="18"/>
      <c r="B15" s="14" t="s">
        <v>27</v>
      </c>
      <c r="C15" s="15"/>
      <c r="D15" s="16"/>
      <c r="E15" s="16"/>
      <c r="F15" s="19"/>
      <c r="G15" s="19"/>
      <c r="H15" s="19"/>
      <c r="I15" s="17"/>
      <c r="J15" s="17"/>
      <c r="K15" s="17"/>
    </row>
    <row r="16" spans="1:13" s="2" customFormat="1" ht="20.100000000000001" customHeight="1">
      <c r="A16" s="20" t="s">
        <v>18</v>
      </c>
      <c r="B16" s="21" t="s">
        <v>28</v>
      </c>
      <c r="C16" s="47">
        <v>250000000000</v>
      </c>
      <c r="D16" s="48">
        <v>50000000000</v>
      </c>
      <c r="E16" s="48">
        <v>200000000000</v>
      </c>
      <c r="F16" s="49">
        <v>86476368567</v>
      </c>
      <c r="G16" s="48"/>
      <c r="H16" s="48">
        <v>86476368567</v>
      </c>
      <c r="I16" s="41">
        <f t="shared" si="1"/>
        <v>0.345905474268</v>
      </c>
      <c r="J16" s="41">
        <f>G16/D16</f>
        <v>0</v>
      </c>
      <c r="K16" s="41">
        <f t="shared" si="3"/>
        <v>0.43238184283499997</v>
      </c>
    </row>
    <row r="17" spans="1:11" s="2" customFormat="1" ht="20.100000000000001" customHeight="1">
      <c r="A17" s="20" t="s">
        <v>18</v>
      </c>
      <c r="B17" s="21" t="s">
        <v>29</v>
      </c>
      <c r="C17" s="47">
        <v>28000000000</v>
      </c>
      <c r="D17" s="47">
        <v>28000000000</v>
      </c>
      <c r="E17" s="48"/>
      <c r="F17" s="49">
        <v>28426854867</v>
      </c>
      <c r="G17" s="48">
        <v>28423767867</v>
      </c>
      <c r="H17" s="48">
        <v>3087000</v>
      </c>
      <c r="I17" s="41">
        <f t="shared" ref="I17:I25" si="5">F17/C17</f>
        <v>1.0152448166785715</v>
      </c>
      <c r="J17" s="41">
        <f t="shared" ref="J17:K30" si="6">G17/D17</f>
        <v>1.0151345666785714</v>
      </c>
      <c r="K17" s="41"/>
    </row>
    <row r="18" spans="1:11" s="1" customFormat="1" ht="60" customHeight="1">
      <c r="A18" s="18">
        <v>2</v>
      </c>
      <c r="B18" s="14" t="s">
        <v>30</v>
      </c>
      <c r="C18" s="15"/>
      <c r="D18" s="16"/>
      <c r="E18" s="16"/>
      <c r="F18" s="19"/>
      <c r="G18" s="19"/>
      <c r="H18" s="19"/>
      <c r="I18" s="22"/>
      <c r="J18" s="22"/>
      <c r="K18" s="22"/>
    </row>
    <row r="19" spans="1:11" s="1" customFormat="1" ht="20.100000000000001" customHeight="1">
      <c r="A19" s="18">
        <v>3</v>
      </c>
      <c r="B19" s="14" t="s">
        <v>31</v>
      </c>
      <c r="C19" s="15"/>
      <c r="D19" s="16"/>
      <c r="E19" s="16"/>
      <c r="F19" s="19">
        <v>14824558507</v>
      </c>
      <c r="G19" s="19">
        <v>14824558507</v>
      </c>
      <c r="H19" s="19"/>
      <c r="I19" s="22"/>
      <c r="J19" s="22"/>
      <c r="K19" s="22"/>
    </row>
    <row r="20" spans="1:11" s="45" customFormat="1" ht="20.100000000000001" customHeight="1">
      <c r="A20" s="42" t="s">
        <v>5</v>
      </c>
      <c r="B20" s="43" t="s">
        <v>10</v>
      </c>
      <c r="C20" s="50">
        <f>D20+E20</f>
        <v>5822162000000</v>
      </c>
      <c r="D20" s="50">
        <v>1872535000000</v>
      </c>
      <c r="E20" s="50">
        <v>3949627000000</v>
      </c>
      <c r="F20" s="51">
        <v>6006891076308</v>
      </c>
      <c r="G20" s="51">
        <v>1942718440992</v>
      </c>
      <c r="H20" s="51">
        <v>4064172635316</v>
      </c>
      <c r="I20" s="44">
        <f t="shared" si="5"/>
        <v>1.0317286046503</v>
      </c>
      <c r="J20" s="44">
        <f t="shared" si="6"/>
        <v>1.0374804428178912</v>
      </c>
      <c r="K20" s="44">
        <f t="shared" ref="K20:K22" si="7">H20/E20</f>
        <v>1.0290016336519878</v>
      </c>
    </row>
    <row r="21" spans="1:11" s="1" customFormat="1" ht="20.100000000000001" customHeight="1">
      <c r="A21" s="18"/>
      <c r="B21" s="14" t="s">
        <v>32</v>
      </c>
      <c r="C21" s="15"/>
      <c r="D21" s="16"/>
      <c r="E21" s="16"/>
      <c r="F21" s="19"/>
      <c r="G21" s="19"/>
      <c r="H21" s="19"/>
      <c r="I21" s="22"/>
      <c r="J21" s="22"/>
      <c r="K21" s="22"/>
    </row>
    <row r="22" spans="1:11" s="1" customFormat="1" ht="20.100000000000001" customHeight="1">
      <c r="A22" s="18">
        <v>1</v>
      </c>
      <c r="B22" s="14" t="s">
        <v>33</v>
      </c>
      <c r="C22" s="15">
        <v>2634233000000</v>
      </c>
      <c r="D22" s="16">
        <v>295346000000</v>
      </c>
      <c r="E22" s="16">
        <v>2338887000000</v>
      </c>
      <c r="F22" s="19">
        <v>2725159154622</v>
      </c>
      <c r="G22" s="19">
        <v>294797110889</v>
      </c>
      <c r="H22" s="19">
        <v>2430362043733</v>
      </c>
      <c r="I22" s="40">
        <f t="shared" si="5"/>
        <v>1.0345171268532434</v>
      </c>
      <c r="J22" s="40">
        <f t="shared" si="6"/>
        <v>0.99814153870037181</v>
      </c>
      <c r="K22" s="40">
        <f t="shared" si="7"/>
        <v>1.0391105015902864</v>
      </c>
    </row>
    <row r="23" spans="1:11" s="1" customFormat="1" ht="20.100000000000001" customHeight="1">
      <c r="A23" s="18">
        <v>2</v>
      </c>
      <c r="B23" s="14" t="s">
        <v>34</v>
      </c>
      <c r="C23" s="15">
        <v>14466000000</v>
      </c>
      <c r="D23" s="16">
        <v>14466000000</v>
      </c>
      <c r="E23" s="16"/>
      <c r="F23" s="19">
        <v>11078663479</v>
      </c>
      <c r="G23" s="19">
        <v>11078663479</v>
      </c>
      <c r="H23" s="19"/>
      <c r="I23" s="40">
        <f t="shared" si="5"/>
        <v>0.7658415235033873</v>
      </c>
      <c r="J23" s="40">
        <f t="shared" si="6"/>
        <v>0.7658415235033873</v>
      </c>
      <c r="K23" s="40"/>
    </row>
    <row r="24" spans="1:11" s="9" customFormat="1" ht="36" customHeight="1">
      <c r="A24" s="10" t="s">
        <v>6</v>
      </c>
      <c r="B24" s="11" t="s">
        <v>11</v>
      </c>
      <c r="C24" s="3">
        <v>450000000</v>
      </c>
      <c r="D24" s="4">
        <v>450000000</v>
      </c>
      <c r="E24" s="4"/>
      <c r="F24" s="13">
        <v>415364238</v>
      </c>
      <c r="G24" s="13">
        <v>415364238</v>
      </c>
      <c r="H24" s="13"/>
      <c r="I24" s="55">
        <f t="shared" si="5"/>
        <v>0.92303164000000004</v>
      </c>
      <c r="J24" s="55">
        <f t="shared" si="6"/>
        <v>0.92303164000000004</v>
      </c>
      <c r="K24" s="22"/>
    </row>
    <row r="25" spans="1:11" s="9" customFormat="1" ht="20.100000000000001" customHeight="1">
      <c r="A25" s="10" t="s">
        <v>7</v>
      </c>
      <c r="B25" s="11" t="s">
        <v>12</v>
      </c>
      <c r="C25" s="3">
        <v>1000000000</v>
      </c>
      <c r="D25" s="4">
        <v>1000000000</v>
      </c>
      <c r="E25" s="4"/>
      <c r="F25" s="13">
        <v>1000000000</v>
      </c>
      <c r="G25" s="13">
        <v>1000000000</v>
      </c>
      <c r="H25" s="13"/>
      <c r="I25" s="12">
        <f t="shared" si="5"/>
        <v>1</v>
      </c>
      <c r="J25" s="12">
        <f t="shared" si="6"/>
        <v>1</v>
      </c>
      <c r="K25" s="40"/>
    </row>
    <row r="26" spans="1:11" s="9" customFormat="1" ht="20.100000000000001" customHeight="1">
      <c r="A26" s="10" t="s">
        <v>8</v>
      </c>
      <c r="B26" s="11" t="s">
        <v>13</v>
      </c>
      <c r="C26" s="3">
        <v>172211000000</v>
      </c>
      <c r="D26" s="4">
        <v>93219000000</v>
      </c>
      <c r="E26" s="4">
        <v>78992000000</v>
      </c>
      <c r="F26" s="13"/>
      <c r="G26" s="13"/>
      <c r="H26" s="13"/>
      <c r="I26" s="12">
        <f t="shared" ref="I26" si="8">F26/C26</f>
        <v>0</v>
      </c>
      <c r="J26" s="12">
        <f t="shared" ref="J26" si="9">G26/D26</f>
        <v>0</v>
      </c>
      <c r="K26" s="12">
        <f t="shared" si="6"/>
        <v>0</v>
      </c>
    </row>
    <row r="27" spans="1:11" s="9" customFormat="1" ht="20.100000000000001" customHeight="1">
      <c r="A27" s="10" t="s">
        <v>35</v>
      </c>
      <c r="B27" s="11" t="s">
        <v>14</v>
      </c>
      <c r="C27" s="3"/>
      <c r="D27" s="3"/>
      <c r="E27" s="4"/>
      <c r="F27" s="13"/>
      <c r="G27" s="13"/>
      <c r="H27" s="13"/>
      <c r="I27" s="22"/>
      <c r="J27" s="22"/>
      <c r="K27" s="40"/>
    </row>
    <row r="28" spans="1:11" s="9" customFormat="1" ht="27" customHeight="1">
      <c r="A28" s="28" t="s">
        <v>3</v>
      </c>
      <c r="B28" s="29" t="s">
        <v>42</v>
      </c>
      <c r="C28" s="13">
        <f>C29+C30</f>
        <v>3518748000000</v>
      </c>
      <c r="D28" s="13">
        <f t="shared" ref="D28:H28" si="10">D29+D30</f>
        <v>2850952000000</v>
      </c>
      <c r="E28" s="13">
        <f t="shared" si="10"/>
        <v>667796000000</v>
      </c>
      <c r="F28" s="13">
        <f t="shared" si="10"/>
        <v>3072698963108</v>
      </c>
      <c r="G28" s="13">
        <f t="shared" si="10"/>
        <v>1959407089539</v>
      </c>
      <c r="H28" s="13">
        <f t="shared" si="10"/>
        <v>1113291873569</v>
      </c>
      <c r="I28" s="39">
        <f>F28/C28</f>
        <v>0.87323643611534563</v>
      </c>
      <c r="J28" s="39">
        <f t="shared" si="6"/>
        <v>0.68728168329000283</v>
      </c>
      <c r="K28" s="39">
        <f t="shared" si="6"/>
        <v>1.6671137197123074</v>
      </c>
    </row>
    <row r="29" spans="1:11" s="9" customFormat="1" ht="20.100000000000001" customHeight="1">
      <c r="A29" s="10" t="s">
        <v>4</v>
      </c>
      <c r="B29" s="11" t="s">
        <v>45</v>
      </c>
      <c r="C29" s="3">
        <v>1712400000000</v>
      </c>
      <c r="D29" s="3">
        <v>1047013000000</v>
      </c>
      <c r="E29" s="3">
        <v>665387000000</v>
      </c>
      <c r="F29" s="3">
        <v>1323952602505</v>
      </c>
      <c r="G29" s="3">
        <v>225849723997</v>
      </c>
      <c r="H29" s="3">
        <v>1098102878508</v>
      </c>
      <c r="I29" s="39"/>
      <c r="J29" s="39"/>
      <c r="K29" s="39">
        <f t="shared" si="6"/>
        <v>1.6503221110541684</v>
      </c>
    </row>
    <row r="30" spans="1:11" s="9" customFormat="1" ht="34.5" customHeight="1">
      <c r="A30" s="10" t="s">
        <v>5</v>
      </c>
      <c r="B30" s="11" t="s">
        <v>15</v>
      </c>
      <c r="C30" s="3">
        <v>1806348000000</v>
      </c>
      <c r="D30" s="3">
        <v>1803939000000</v>
      </c>
      <c r="E30" s="3">
        <v>2409000000</v>
      </c>
      <c r="F30" s="3">
        <v>1748746360603</v>
      </c>
      <c r="G30" s="3">
        <v>1733557365542</v>
      </c>
      <c r="H30" s="3">
        <v>15188995061</v>
      </c>
      <c r="I30" s="39">
        <f>F30/C30</f>
        <v>0.96811154916051612</v>
      </c>
      <c r="J30" s="39">
        <f t="shared" ref="J30" si="11">G30/D30</f>
        <v>0.96098447095051442</v>
      </c>
      <c r="K30" s="39">
        <f t="shared" si="6"/>
        <v>6.3051038028227477</v>
      </c>
    </row>
    <row r="31" spans="1:11" s="23" customFormat="1" ht="33.75" customHeight="1">
      <c r="A31" s="24" t="s">
        <v>16</v>
      </c>
      <c r="B31" s="54" t="s">
        <v>36</v>
      </c>
      <c r="C31" s="25"/>
      <c r="D31" s="26"/>
      <c r="E31" s="26"/>
      <c r="F31" s="52">
        <v>3255442911928</v>
      </c>
      <c r="G31" s="52">
        <v>2338992149679</v>
      </c>
      <c r="H31" s="52">
        <v>916450762249</v>
      </c>
      <c r="I31" s="27"/>
      <c r="J31" s="27"/>
      <c r="K31" s="27"/>
    </row>
  </sheetData>
  <mergeCells count="16">
    <mergeCell ref="G1:K1"/>
    <mergeCell ref="A3:K3"/>
    <mergeCell ref="A5:A7"/>
    <mergeCell ref="B5:B7"/>
    <mergeCell ref="C5:C7"/>
    <mergeCell ref="D5:E5"/>
    <mergeCell ref="F5:F7"/>
    <mergeCell ref="G5:H5"/>
    <mergeCell ref="I5:K5"/>
    <mergeCell ref="D6:D7"/>
    <mergeCell ref="E6:E7"/>
    <mergeCell ref="G6:G7"/>
    <mergeCell ref="H6:H7"/>
    <mergeCell ref="I6:I7"/>
    <mergeCell ref="J6:J7"/>
    <mergeCell ref="K6:K7"/>
  </mergeCells>
  <printOptions horizontalCentered="1"/>
  <pageMargins left="0.26" right="0.2" top="0.31" bottom="0.31" header="0.2" footer="0.3"/>
  <pageSetup paperSize="9"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9018F4-3E1F-4080-80AE-D339C197B11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148797F-1A62-419B-BE66-1E1C19CDA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9C30DFC-2C10-45F3-9A5E-E5158F00BE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2025-01-03T08:27:05Z</cp:lastPrinted>
  <dcterms:created xsi:type="dcterms:W3CDTF">2018-08-22T07:49:45Z</dcterms:created>
  <dcterms:modified xsi:type="dcterms:W3CDTF">2025-01-03T08:27:06Z</dcterms:modified>
</cp:coreProperties>
</file>