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D:\NAM 2024\10. CONG KHAI NGAN SACH\4. Cong khai du toan 2025\2. Cong khai Du toan HĐND tinh phe duyet\"/>
    </mc:Choice>
  </mc:AlternateContent>
  <xr:revisionPtr revIDLastSave="0" documentId="13_ncr:1_{CFA4CD60-AEAD-44F3-BA16-063F0BC1FD24}" xr6:coauthVersionLast="47" xr6:coauthVersionMax="47" xr10:uidLastSave="{00000000-0000-0000-0000-000000000000}"/>
  <bookViews>
    <workbookView xWindow="-120" yWindow="-120" windowWidth="20730" windowHeight="11160" xr2:uid="{00000000-000D-0000-FFFF-FFFF00000000}"/>
  </bookViews>
  <sheets>
    <sheet name="bieu 58" sheetId="1" r:id="rId1"/>
  </sheets>
  <definedNames>
    <definedName name="_xlnm.Print_Area" localSheetId="0">'bieu 58'!$A$1:$V$709</definedName>
    <definedName name="_xlnm.Print_Titles" localSheetId="0">'bieu 58'!$5:$8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705" i="1" l="1"/>
  <c r="X704" i="1"/>
  <c r="X703" i="1"/>
  <c r="U703" i="1"/>
  <c r="S703" i="1"/>
  <c r="X702" i="1"/>
  <c r="X701" i="1"/>
  <c r="X700" i="1"/>
  <c r="X699" i="1"/>
  <c r="X698" i="1"/>
  <c r="X697" i="1"/>
  <c r="X696" i="1"/>
  <c r="X695" i="1"/>
  <c r="U694" i="1"/>
  <c r="S694" i="1"/>
  <c r="Q694" i="1"/>
  <c r="O694" i="1"/>
  <c r="M694" i="1"/>
  <c r="K694" i="1"/>
  <c r="I694" i="1"/>
  <c r="G694" i="1"/>
  <c r="X694" i="1" s="1"/>
  <c r="X693" i="1"/>
  <c r="X692" i="1"/>
  <c r="X691" i="1"/>
  <c r="X690" i="1"/>
  <c r="X689" i="1"/>
  <c r="X688" i="1"/>
  <c r="U687" i="1"/>
  <c r="S687" i="1"/>
  <c r="Q687" i="1"/>
  <c r="Q686" i="1" s="1"/>
  <c r="O687" i="1"/>
  <c r="M687" i="1"/>
  <c r="K687" i="1"/>
  <c r="I687" i="1"/>
  <c r="I686" i="1" s="1"/>
  <c r="G687" i="1"/>
  <c r="X687" i="1" s="1"/>
  <c r="U686" i="1"/>
  <c r="S686" i="1"/>
  <c r="O686" i="1"/>
  <c r="M686" i="1"/>
  <c r="K686" i="1"/>
  <c r="G686" i="1"/>
  <c r="X685" i="1"/>
  <c r="X684" i="1"/>
  <c r="X683" i="1"/>
  <c r="X682" i="1"/>
  <c r="X681" i="1"/>
  <c r="X680" i="1"/>
  <c r="X679" i="1"/>
  <c r="X678" i="1"/>
  <c r="X677" i="1"/>
  <c r="X676" i="1"/>
  <c r="U675" i="1"/>
  <c r="S675" i="1"/>
  <c r="Q675" i="1"/>
  <c r="Q667" i="1" s="1"/>
  <c r="O675" i="1"/>
  <c r="M675" i="1"/>
  <c r="K675" i="1"/>
  <c r="I675" i="1"/>
  <c r="G675" i="1"/>
  <c r="X675" i="1" s="1"/>
  <c r="X674" i="1"/>
  <c r="X673" i="1"/>
  <c r="X672" i="1"/>
  <c r="X671" i="1"/>
  <c r="X670" i="1"/>
  <c r="X669" i="1"/>
  <c r="U668" i="1"/>
  <c r="S668" i="1"/>
  <c r="Q668" i="1"/>
  <c r="O668" i="1"/>
  <c r="O667" i="1" s="1"/>
  <c r="M668" i="1"/>
  <c r="K668" i="1"/>
  <c r="J668" i="1"/>
  <c r="I668" i="1"/>
  <c r="I667" i="1" s="1"/>
  <c r="G668" i="1"/>
  <c r="U667" i="1"/>
  <c r="S667" i="1"/>
  <c r="M667" i="1"/>
  <c r="K667" i="1"/>
  <c r="J667" i="1"/>
  <c r="G667" i="1"/>
  <c r="X666" i="1"/>
  <c r="X665" i="1"/>
  <c r="X664" i="1"/>
  <c r="X663" i="1"/>
  <c r="X662" i="1"/>
  <c r="U661" i="1"/>
  <c r="S661" i="1"/>
  <c r="Q661" i="1"/>
  <c r="Q660" i="1" s="1"/>
  <c r="Q646" i="1" s="1"/>
  <c r="O661" i="1"/>
  <c r="M661" i="1"/>
  <c r="K661" i="1"/>
  <c r="I661" i="1"/>
  <c r="I660" i="1" s="1"/>
  <c r="G661" i="1"/>
  <c r="X661" i="1" s="1"/>
  <c r="U660" i="1"/>
  <c r="S660" i="1"/>
  <c r="O660" i="1"/>
  <c r="M660" i="1"/>
  <c r="K660" i="1"/>
  <c r="G660" i="1"/>
  <c r="X660" i="1" s="1"/>
  <c r="X659" i="1"/>
  <c r="X658" i="1"/>
  <c r="X657" i="1"/>
  <c r="X656" i="1"/>
  <c r="X655" i="1"/>
  <c r="X654" i="1"/>
  <c r="X653" i="1"/>
  <c r="X652" i="1"/>
  <c r="U651" i="1"/>
  <c r="S651" i="1"/>
  <c r="I651" i="1"/>
  <c r="G651" i="1"/>
  <c r="X651" i="1" s="1"/>
  <c r="X650" i="1"/>
  <c r="X649" i="1"/>
  <c r="U648" i="1"/>
  <c r="S648" i="1"/>
  <c r="S647" i="1" s="1"/>
  <c r="S646" i="1" s="1"/>
  <c r="Q648" i="1"/>
  <c r="O648" i="1"/>
  <c r="M648" i="1"/>
  <c r="K648" i="1"/>
  <c r="K647" i="1" s="1"/>
  <c r="I648" i="1"/>
  <c r="G648" i="1"/>
  <c r="X648" i="1" s="1"/>
  <c r="U647" i="1"/>
  <c r="U646" i="1" s="1"/>
  <c r="Q647" i="1"/>
  <c r="O647" i="1"/>
  <c r="M647" i="1"/>
  <c r="M646" i="1" s="1"/>
  <c r="I647" i="1"/>
  <c r="G647" i="1"/>
  <c r="X647" i="1" s="1"/>
  <c r="O646" i="1"/>
  <c r="J646" i="1"/>
  <c r="I646" i="1"/>
  <c r="X646" i="1" s="1"/>
  <c r="G646" i="1"/>
  <c r="J645" i="1"/>
  <c r="X645" i="1" s="1"/>
  <c r="X644" i="1"/>
  <c r="J644" i="1"/>
  <c r="J643" i="1"/>
  <c r="X643" i="1" s="1"/>
  <c r="X642" i="1"/>
  <c r="J642" i="1"/>
  <c r="J641" i="1"/>
  <c r="X641" i="1" s="1"/>
  <c r="U640" i="1"/>
  <c r="T640" i="1"/>
  <c r="S640" i="1"/>
  <c r="J640" i="1"/>
  <c r="X640" i="1" s="1"/>
  <c r="I640" i="1"/>
  <c r="G640" i="1"/>
  <c r="X639" i="1"/>
  <c r="K639" i="1"/>
  <c r="K638" i="1" s="1"/>
  <c r="K637" i="1" s="1"/>
  <c r="U638" i="1"/>
  <c r="S638" i="1"/>
  <c r="S637" i="1" s="1"/>
  <c r="Q638" i="1"/>
  <c r="Q637" i="1" s="1"/>
  <c r="O638" i="1"/>
  <c r="M638" i="1"/>
  <c r="J638" i="1"/>
  <c r="J637" i="1" s="1"/>
  <c r="I638" i="1"/>
  <c r="G638" i="1"/>
  <c r="X638" i="1" s="1"/>
  <c r="U637" i="1"/>
  <c r="O637" i="1"/>
  <c r="M637" i="1"/>
  <c r="I637" i="1"/>
  <c r="G637" i="1"/>
  <c r="X637" i="1" s="1"/>
  <c r="J636" i="1"/>
  <c r="X636" i="1" s="1"/>
  <c r="J635" i="1"/>
  <c r="U634" i="1"/>
  <c r="T634" i="1"/>
  <c r="S634" i="1"/>
  <c r="I634" i="1"/>
  <c r="G634" i="1"/>
  <c r="X633" i="1"/>
  <c r="O633" i="1"/>
  <c r="K633" i="1"/>
  <c r="J633" i="1"/>
  <c r="U632" i="1"/>
  <c r="S632" i="1"/>
  <c r="Q632" i="1"/>
  <c r="O632" i="1"/>
  <c r="O631" i="1" s="1"/>
  <c r="M632" i="1"/>
  <c r="K632" i="1"/>
  <c r="J632" i="1"/>
  <c r="I632" i="1"/>
  <c r="I631" i="1" s="1"/>
  <c r="G632" i="1"/>
  <c r="U631" i="1"/>
  <c r="S631" i="1"/>
  <c r="Q631" i="1"/>
  <c r="M631" i="1"/>
  <c r="K631" i="1"/>
  <c r="G631" i="1"/>
  <c r="X630" i="1"/>
  <c r="J630" i="1"/>
  <c r="J629" i="1"/>
  <c r="X629" i="1" s="1"/>
  <c r="U628" i="1"/>
  <c r="S628" i="1"/>
  <c r="J628" i="1"/>
  <c r="I628" i="1"/>
  <c r="X628" i="1" s="1"/>
  <c r="G628" i="1"/>
  <c r="X627" i="1"/>
  <c r="U626" i="1"/>
  <c r="U625" i="1" s="1"/>
  <c r="S626" i="1"/>
  <c r="Q626" i="1"/>
  <c r="O626" i="1"/>
  <c r="M626" i="1"/>
  <c r="M625" i="1" s="1"/>
  <c r="K626" i="1"/>
  <c r="I626" i="1"/>
  <c r="G626" i="1"/>
  <c r="G625" i="1" s="1"/>
  <c r="X625" i="1"/>
  <c r="S625" i="1"/>
  <c r="Q625" i="1"/>
  <c r="O625" i="1"/>
  <c r="K625" i="1"/>
  <c r="J625" i="1"/>
  <c r="I625" i="1"/>
  <c r="X624" i="1"/>
  <c r="U623" i="1"/>
  <c r="U622" i="1" s="1"/>
  <c r="S623" i="1"/>
  <c r="Q623" i="1"/>
  <c r="O623" i="1"/>
  <c r="M623" i="1"/>
  <c r="M622" i="1" s="1"/>
  <c r="M602" i="1" s="1"/>
  <c r="K623" i="1"/>
  <c r="I623" i="1"/>
  <c r="G623" i="1"/>
  <c r="X623" i="1" s="1"/>
  <c r="X622" i="1"/>
  <c r="S622" i="1"/>
  <c r="Q622" i="1"/>
  <c r="O622" i="1"/>
  <c r="K622" i="1"/>
  <c r="I622" i="1"/>
  <c r="G622" i="1"/>
  <c r="X621" i="1"/>
  <c r="U620" i="1"/>
  <c r="S620" i="1"/>
  <c r="S619" i="1" s="1"/>
  <c r="Q620" i="1"/>
  <c r="O620" i="1"/>
  <c r="M620" i="1"/>
  <c r="K620" i="1"/>
  <c r="K619" i="1" s="1"/>
  <c r="I620" i="1"/>
  <c r="G620" i="1"/>
  <c r="X620" i="1" s="1"/>
  <c r="U619" i="1"/>
  <c r="U602" i="1" s="1"/>
  <c r="Q619" i="1"/>
  <c r="O619" i="1"/>
  <c r="M619" i="1"/>
  <c r="I619" i="1"/>
  <c r="G619" i="1"/>
  <c r="X619" i="1" s="1"/>
  <c r="X618" i="1"/>
  <c r="J618" i="1"/>
  <c r="J617" i="1"/>
  <c r="X617" i="1" s="1"/>
  <c r="X616" i="1"/>
  <c r="J616" i="1"/>
  <c r="J615" i="1"/>
  <c r="X615" i="1" s="1"/>
  <c r="U614" i="1"/>
  <c r="S614" i="1"/>
  <c r="Q614" i="1"/>
  <c r="O614" i="1"/>
  <c r="O613" i="1" s="1"/>
  <c r="O602" i="1" s="1"/>
  <c r="M614" i="1"/>
  <c r="K614" i="1"/>
  <c r="J614" i="1"/>
  <c r="I614" i="1"/>
  <c r="I613" i="1" s="1"/>
  <c r="G614" i="1"/>
  <c r="U613" i="1"/>
  <c r="S613" i="1"/>
  <c r="Q613" i="1"/>
  <c r="M613" i="1"/>
  <c r="K613" i="1"/>
  <c r="J613" i="1"/>
  <c r="G613" i="1"/>
  <c r="X613" i="1" s="1"/>
  <c r="X612" i="1"/>
  <c r="X611" i="1"/>
  <c r="X610" i="1"/>
  <c r="X609" i="1"/>
  <c r="X608" i="1"/>
  <c r="U607" i="1"/>
  <c r="S607" i="1"/>
  <c r="Q607" i="1"/>
  <c r="Q606" i="1" s="1"/>
  <c r="Q602" i="1" s="1"/>
  <c r="O607" i="1"/>
  <c r="M607" i="1"/>
  <c r="K607" i="1"/>
  <c r="I607" i="1"/>
  <c r="I606" i="1" s="1"/>
  <c r="I602" i="1" s="1"/>
  <c r="G607" i="1"/>
  <c r="U606" i="1"/>
  <c r="S606" i="1"/>
  <c r="S602" i="1" s="1"/>
  <c r="O606" i="1"/>
  <c r="M606" i="1"/>
  <c r="K606" i="1"/>
  <c r="G606" i="1"/>
  <c r="X605" i="1"/>
  <c r="U604" i="1"/>
  <c r="S604" i="1"/>
  <c r="Q604" i="1"/>
  <c r="O604" i="1"/>
  <c r="M604" i="1"/>
  <c r="K604" i="1"/>
  <c r="I604" i="1"/>
  <c r="G604" i="1"/>
  <c r="G603" i="1" s="1"/>
  <c r="U603" i="1"/>
  <c r="S603" i="1"/>
  <c r="J603" i="1"/>
  <c r="I603" i="1"/>
  <c r="G602" i="1"/>
  <c r="J601" i="1"/>
  <c r="X601" i="1" s="1"/>
  <c r="J600" i="1"/>
  <c r="J599" i="1"/>
  <c r="X599" i="1" s="1"/>
  <c r="U598" i="1"/>
  <c r="U597" i="1" s="1"/>
  <c r="S598" i="1"/>
  <c r="Q598" i="1"/>
  <c r="O598" i="1"/>
  <c r="M598" i="1"/>
  <c r="M597" i="1" s="1"/>
  <c r="K598" i="1"/>
  <c r="I598" i="1"/>
  <c r="G598" i="1"/>
  <c r="S597" i="1"/>
  <c r="Q597" i="1"/>
  <c r="O597" i="1"/>
  <c r="K597" i="1"/>
  <c r="I597" i="1"/>
  <c r="X596" i="1"/>
  <c r="X595" i="1"/>
  <c r="U594" i="1"/>
  <c r="S594" i="1"/>
  <c r="Q594" i="1"/>
  <c r="Q593" i="1" s="1"/>
  <c r="O594" i="1"/>
  <c r="M594" i="1"/>
  <c r="K594" i="1"/>
  <c r="J594" i="1"/>
  <c r="J593" i="1" s="1"/>
  <c r="I594" i="1"/>
  <c r="G594" i="1"/>
  <c r="X594" i="1" s="1"/>
  <c r="U593" i="1"/>
  <c r="S593" i="1"/>
  <c r="O593" i="1"/>
  <c r="M593" i="1"/>
  <c r="K593" i="1"/>
  <c r="I593" i="1"/>
  <c r="G593" i="1"/>
  <c r="X592" i="1"/>
  <c r="X591" i="1"/>
  <c r="U590" i="1"/>
  <c r="U589" i="1" s="1"/>
  <c r="S590" i="1"/>
  <c r="Q590" i="1"/>
  <c r="O590" i="1"/>
  <c r="M590" i="1"/>
  <c r="M589" i="1" s="1"/>
  <c r="K590" i="1"/>
  <c r="I590" i="1"/>
  <c r="G590" i="1"/>
  <c r="X590" i="1" s="1"/>
  <c r="S589" i="1"/>
  <c r="Q589" i="1"/>
  <c r="O589" i="1"/>
  <c r="K589" i="1"/>
  <c r="I589" i="1"/>
  <c r="G589" i="1"/>
  <c r="X589" i="1" s="1"/>
  <c r="X588" i="1"/>
  <c r="U587" i="1"/>
  <c r="S587" i="1"/>
  <c r="S586" i="1" s="1"/>
  <c r="Q587" i="1"/>
  <c r="Q586" i="1" s="1"/>
  <c r="Q576" i="1" s="1"/>
  <c r="Q575" i="1" s="1"/>
  <c r="O587" i="1"/>
  <c r="M587" i="1"/>
  <c r="K587" i="1"/>
  <c r="K586" i="1" s="1"/>
  <c r="I587" i="1"/>
  <c r="G587" i="1"/>
  <c r="X587" i="1" s="1"/>
  <c r="U586" i="1"/>
  <c r="O586" i="1"/>
  <c r="M586" i="1"/>
  <c r="I586" i="1"/>
  <c r="G586" i="1"/>
  <c r="X586" i="1" s="1"/>
  <c r="X585" i="1"/>
  <c r="U584" i="1"/>
  <c r="S584" i="1"/>
  <c r="Q584" i="1"/>
  <c r="Q583" i="1" s="1"/>
  <c r="O584" i="1"/>
  <c r="M584" i="1"/>
  <c r="K584" i="1"/>
  <c r="I584" i="1"/>
  <c r="I583" i="1" s="1"/>
  <c r="G584" i="1"/>
  <c r="U583" i="1"/>
  <c r="S583" i="1"/>
  <c r="S576" i="1" s="1"/>
  <c r="S575" i="1" s="1"/>
  <c r="O583" i="1"/>
  <c r="M583" i="1"/>
  <c r="K583" i="1"/>
  <c r="K576" i="1" s="1"/>
  <c r="K575" i="1" s="1"/>
  <c r="G583" i="1"/>
  <c r="X582" i="1"/>
  <c r="U581" i="1"/>
  <c r="S581" i="1"/>
  <c r="Q581" i="1"/>
  <c r="O581" i="1"/>
  <c r="O580" i="1" s="1"/>
  <c r="M581" i="1"/>
  <c r="K581" i="1"/>
  <c r="I581" i="1"/>
  <c r="G581" i="1"/>
  <c r="G580" i="1" s="1"/>
  <c r="U580" i="1"/>
  <c r="S580" i="1"/>
  <c r="Q580" i="1"/>
  <c r="M580" i="1"/>
  <c r="K580" i="1"/>
  <c r="I580" i="1"/>
  <c r="X579" i="1"/>
  <c r="U578" i="1"/>
  <c r="U577" i="1" s="1"/>
  <c r="S578" i="1"/>
  <c r="Q578" i="1"/>
  <c r="O578" i="1"/>
  <c r="M578" i="1"/>
  <c r="M577" i="1" s="1"/>
  <c r="K578" i="1"/>
  <c r="I578" i="1"/>
  <c r="G578" i="1"/>
  <c r="X578" i="1" s="1"/>
  <c r="X577" i="1"/>
  <c r="S577" i="1"/>
  <c r="Q577" i="1"/>
  <c r="O577" i="1"/>
  <c r="O576" i="1" s="1"/>
  <c r="O575" i="1" s="1"/>
  <c r="K577" i="1"/>
  <c r="I577" i="1"/>
  <c r="G577" i="1"/>
  <c r="X574" i="1"/>
  <c r="X573" i="1"/>
  <c r="X572" i="1"/>
  <c r="X571" i="1"/>
  <c r="X570" i="1"/>
  <c r="X569" i="1"/>
  <c r="X568" i="1"/>
  <c r="X567" i="1"/>
  <c r="X566" i="1"/>
  <c r="X565" i="1"/>
  <c r="X564" i="1"/>
  <c r="U563" i="1"/>
  <c r="S563" i="1"/>
  <c r="Q563" i="1"/>
  <c r="O563" i="1"/>
  <c r="M563" i="1"/>
  <c r="K563" i="1"/>
  <c r="I563" i="1"/>
  <c r="G563" i="1"/>
  <c r="X563" i="1" s="1"/>
  <c r="X562" i="1"/>
  <c r="X561" i="1"/>
  <c r="X560" i="1"/>
  <c r="X559" i="1"/>
  <c r="X558" i="1"/>
  <c r="X557" i="1"/>
  <c r="X556" i="1"/>
  <c r="U555" i="1"/>
  <c r="S555" i="1"/>
  <c r="Q555" i="1"/>
  <c r="O555" i="1"/>
  <c r="O554" i="1" s="1"/>
  <c r="M555" i="1"/>
  <c r="K555" i="1"/>
  <c r="I555" i="1"/>
  <c r="G555" i="1"/>
  <c r="G554" i="1" s="1"/>
  <c r="U554" i="1"/>
  <c r="S554" i="1"/>
  <c r="Q554" i="1"/>
  <c r="M554" i="1"/>
  <c r="K554" i="1"/>
  <c r="I554" i="1"/>
  <c r="X553" i="1"/>
  <c r="X552" i="1"/>
  <c r="U551" i="1"/>
  <c r="S551" i="1"/>
  <c r="Q551" i="1"/>
  <c r="O551" i="1"/>
  <c r="M551" i="1"/>
  <c r="K551" i="1"/>
  <c r="I551" i="1"/>
  <c r="G551" i="1"/>
  <c r="X551" i="1" s="1"/>
  <c r="X550" i="1"/>
  <c r="X549" i="1"/>
  <c r="X548" i="1"/>
  <c r="U547" i="1"/>
  <c r="S547" i="1"/>
  <c r="Q547" i="1"/>
  <c r="O547" i="1"/>
  <c r="O546" i="1" s="1"/>
  <c r="M547" i="1"/>
  <c r="K547" i="1"/>
  <c r="I547" i="1"/>
  <c r="G547" i="1"/>
  <c r="G546" i="1" s="1"/>
  <c r="X546" i="1" s="1"/>
  <c r="U546" i="1"/>
  <c r="S546" i="1"/>
  <c r="Q546" i="1"/>
  <c r="M546" i="1"/>
  <c r="K546" i="1"/>
  <c r="I546" i="1"/>
  <c r="X545" i="1"/>
  <c r="U544" i="1"/>
  <c r="U518" i="1" s="1"/>
  <c r="S544" i="1"/>
  <c r="Q544" i="1"/>
  <c r="O544" i="1"/>
  <c r="M544" i="1"/>
  <c r="M518" i="1" s="1"/>
  <c r="K544" i="1"/>
  <c r="I544" i="1"/>
  <c r="G544" i="1"/>
  <c r="X544" i="1" s="1"/>
  <c r="X543" i="1"/>
  <c r="X542" i="1"/>
  <c r="X541" i="1"/>
  <c r="X540" i="1"/>
  <c r="X539" i="1"/>
  <c r="X538" i="1"/>
  <c r="X537" i="1"/>
  <c r="X536" i="1"/>
  <c r="X535" i="1"/>
  <c r="X534" i="1"/>
  <c r="X533" i="1"/>
  <c r="X532" i="1"/>
  <c r="X531" i="1"/>
  <c r="X530" i="1"/>
  <c r="X529" i="1"/>
  <c r="X528" i="1"/>
  <c r="X527" i="1"/>
  <c r="X526" i="1"/>
  <c r="X525" i="1"/>
  <c r="X524" i="1"/>
  <c r="X523" i="1"/>
  <c r="X522" i="1"/>
  <c r="X521" i="1"/>
  <c r="X520" i="1"/>
  <c r="U519" i="1"/>
  <c r="S519" i="1"/>
  <c r="Q519" i="1"/>
  <c r="O519" i="1"/>
  <c r="O518" i="1" s="1"/>
  <c r="M519" i="1"/>
  <c r="K519" i="1"/>
  <c r="I519" i="1"/>
  <c r="G519" i="1"/>
  <c r="G518" i="1" s="1"/>
  <c r="S518" i="1"/>
  <c r="Q518" i="1"/>
  <c r="K518" i="1"/>
  <c r="I518" i="1"/>
  <c r="X517" i="1"/>
  <c r="X516" i="1"/>
  <c r="X515" i="1"/>
  <c r="U514" i="1"/>
  <c r="S514" i="1"/>
  <c r="Q514" i="1"/>
  <c r="Q499" i="1" s="1"/>
  <c r="O514" i="1"/>
  <c r="M514" i="1"/>
  <c r="K514" i="1"/>
  <c r="I514" i="1"/>
  <c r="I499" i="1" s="1"/>
  <c r="G514" i="1"/>
  <c r="X514" i="1" s="1"/>
  <c r="X513" i="1"/>
  <c r="X512" i="1"/>
  <c r="X511" i="1"/>
  <c r="X510" i="1"/>
  <c r="X509" i="1"/>
  <c r="X508" i="1"/>
  <c r="X507" i="1"/>
  <c r="X506" i="1"/>
  <c r="X505" i="1"/>
  <c r="X504" i="1"/>
  <c r="X503" i="1"/>
  <c r="X502" i="1"/>
  <c r="X501" i="1"/>
  <c r="U500" i="1"/>
  <c r="U499" i="1" s="1"/>
  <c r="U424" i="1" s="1"/>
  <c r="S500" i="1"/>
  <c r="Q500" i="1"/>
  <c r="O500" i="1"/>
  <c r="M500" i="1"/>
  <c r="M499" i="1" s="1"/>
  <c r="K500" i="1"/>
  <c r="I500" i="1"/>
  <c r="G500" i="1"/>
  <c r="X500" i="1" s="1"/>
  <c r="S499" i="1"/>
  <c r="O499" i="1"/>
  <c r="K499" i="1"/>
  <c r="G499" i="1"/>
  <c r="X499" i="1" s="1"/>
  <c r="X498" i="1"/>
  <c r="X497" i="1"/>
  <c r="X496" i="1"/>
  <c r="X495" i="1"/>
  <c r="X494" i="1"/>
  <c r="U493" i="1"/>
  <c r="S493" i="1"/>
  <c r="S490" i="1" s="1"/>
  <c r="I493" i="1"/>
  <c r="G493" i="1"/>
  <c r="X493" i="1" s="1"/>
  <c r="X492" i="1"/>
  <c r="U491" i="1"/>
  <c r="S491" i="1"/>
  <c r="Q491" i="1"/>
  <c r="O491" i="1"/>
  <c r="O490" i="1" s="1"/>
  <c r="M491" i="1"/>
  <c r="K491" i="1"/>
  <c r="I491" i="1"/>
  <c r="G491" i="1"/>
  <c r="G490" i="1" s="1"/>
  <c r="U490" i="1"/>
  <c r="Q490" i="1"/>
  <c r="M490" i="1"/>
  <c r="K490" i="1"/>
  <c r="I490" i="1"/>
  <c r="X489" i="1"/>
  <c r="X488" i="1"/>
  <c r="X487" i="1"/>
  <c r="X486" i="1"/>
  <c r="X485" i="1"/>
  <c r="X484" i="1"/>
  <c r="X483" i="1"/>
  <c r="X482" i="1"/>
  <c r="X481" i="1"/>
  <c r="X480" i="1"/>
  <c r="X479" i="1"/>
  <c r="U478" i="1"/>
  <c r="S478" i="1"/>
  <c r="I478" i="1"/>
  <c r="I467" i="1" s="1"/>
  <c r="G478" i="1"/>
  <c r="X477" i="1"/>
  <c r="X476" i="1"/>
  <c r="X475" i="1"/>
  <c r="X474" i="1"/>
  <c r="X473" i="1"/>
  <c r="X472" i="1"/>
  <c r="X471" i="1"/>
  <c r="X470" i="1"/>
  <c r="X469" i="1"/>
  <c r="U468" i="1"/>
  <c r="U467" i="1" s="1"/>
  <c r="S468" i="1"/>
  <c r="Q468" i="1"/>
  <c r="O468" i="1"/>
  <c r="M468" i="1"/>
  <c r="M467" i="1" s="1"/>
  <c r="K468" i="1"/>
  <c r="I468" i="1"/>
  <c r="G468" i="1"/>
  <c r="X468" i="1" s="1"/>
  <c r="S467" i="1"/>
  <c r="Q467" i="1"/>
  <c r="O467" i="1"/>
  <c r="K467" i="1"/>
  <c r="G467" i="1"/>
  <c r="X467" i="1" s="1"/>
  <c r="J466" i="1"/>
  <c r="X466" i="1" s="1"/>
  <c r="J465" i="1"/>
  <c r="X465" i="1" s="1"/>
  <c r="J464" i="1"/>
  <c r="X464" i="1" s="1"/>
  <c r="J463" i="1"/>
  <c r="X463" i="1" s="1"/>
  <c r="J462" i="1"/>
  <c r="X462" i="1" s="1"/>
  <c r="J461" i="1"/>
  <c r="X461" i="1" s="1"/>
  <c r="J460" i="1"/>
  <c r="X460" i="1" s="1"/>
  <c r="J459" i="1"/>
  <c r="X459" i="1" s="1"/>
  <c r="J458" i="1"/>
  <c r="X458" i="1" s="1"/>
  <c r="J457" i="1"/>
  <c r="X457" i="1" s="1"/>
  <c r="J456" i="1"/>
  <c r="X456" i="1" s="1"/>
  <c r="J455" i="1"/>
  <c r="X455" i="1" s="1"/>
  <c r="J454" i="1"/>
  <c r="X454" i="1" s="1"/>
  <c r="J453" i="1"/>
  <c r="X453" i="1" s="1"/>
  <c r="J452" i="1"/>
  <c r="X452" i="1" s="1"/>
  <c r="J451" i="1"/>
  <c r="X451" i="1" s="1"/>
  <c r="U450" i="1"/>
  <c r="S450" i="1"/>
  <c r="Q450" i="1"/>
  <c r="O450" i="1"/>
  <c r="M450" i="1"/>
  <c r="K450" i="1"/>
  <c r="I450" i="1"/>
  <c r="G450" i="1"/>
  <c r="X449" i="1"/>
  <c r="X448" i="1"/>
  <c r="X447" i="1"/>
  <c r="X446" i="1"/>
  <c r="X445" i="1"/>
  <c r="X444" i="1"/>
  <c r="X443" i="1"/>
  <c r="X442" i="1"/>
  <c r="X441" i="1"/>
  <c r="X440" i="1"/>
  <c r="X439" i="1"/>
  <c r="X438" i="1"/>
  <c r="X437" i="1"/>
  <c r="X436" i="1"/>
  <c r="X435" i="1"/>
  <c r="X434" i="1"/>
  <c r="X433" i="1"/>
  <c r="X432" i="1"/>
  <c r="U431" i="1"/>
  <c r="S431" i="1"/>
  <c r="Q431" i="1"/>
  <c r="Q430" i="1" s="1"/>
  <c r="O431" i="1"/>
  <c r="M431" i="1"/>
  <c r="K431" i="1"/>
  <c r="I431" i="1"/>
  <c r="I430" i="1" s="1"/>
  <c r="G431" i="1"/>
  <c r="U430" i="1"/>
  <c r="S430" i="1"/>
  <c r="O430" i="1"/>
  <c r="M430" i="1"/>
  <c r="K430" i="1"/>
  <c r="G430" i="1"/>
  <c r="X429" i="1"/>
  <c r="U428" i="1"/>
  <c r="S428" i="1"/>
  <c r="Q428" i="1"/>
  <c r="Q425" i="1" s="1"/>
  <c r="O428" i="1"/>
  <c r="M428" i="1"/>
  <c r="K428" i="1"/>
  <c r="I428" i="1"/>
  <c r="G428" i="1"/>
  <c r="X428" i="1" s="1"/>
  <c r="X427" i="1"/>
  <c r="U426" i="1"/>
  <c r="U425" i="1" s="1"/>
  <c r="S426" i="1"/>
  <c r="Q426" i="1"/>
  <c r="O426" i="1"/>
  <c r="M426" i="1"/>
  <c r="M425" i="1" s="1"/>
  <c r="M424" i="1" s="1"/>
  <c r="K426" i="1"/>
  <c r="I426" i="1"/>
  <c r="G426" i="1"/>
  <c r="X426" i="1" s="1"/>
  <c r="S425" i="1"/>
  <c r="O425" i="1"/>
  <c r="K425" i="1"/>
  <c r="K424" i="1" s="1"/>
  <c r="I425" i="1"/>
  <c r="G425" i="1"/>
  <c r="S424" i="1"/>
  <c r="Q424" i="1"/>
  <c r="X423" i="1"/>
  <c r="U422" i="1"/>
  <c r="S422" i="1"/>
  <c r="Q422" i="1"/>
  <c r="Q421" i="1" s="1"/>
  <c r="Q420" i="1" s="1"/>
  <c r="P422" i="1"/>
  <c r="P421" i="1" s="1"/>
  <c r="O422" i="1"/>
  <c r="M422" i="1"/>
  <c r="K422" i="1"/>
  <c r="K421" i="1" s="1"/>
  <c r="K420" i="1" s="1"/>
  <c r="I422" i="1"/>
  <c r="I421" i="1" s="1"/>
  <c r="X421" i="1" s="1"/>
  <c r="G422" i="1"/>
  <c r="U421" i="1"/>
  <c r="U420" i="1" s="1"/>
  <c r="S421" i="1"/>
  <c r="S420" i="1" s="1"/>
  <c r="O421" i="1"/>
  <c r="O420" i="1" s="1"/>
  <c r="M421" i="1"/>
  <c r="M420" i="1" s="1"/>
  <c r="G421" i="1"/>
  <c r="G420" i="1" s="1"/>
  <c r="X420" i="1"/>
  <c r="P420" i="1"/>
  <c r="I420" i="1"/>
  <c r="X419" i="1"/>
  <c r="J419" i="1"/>
  <c r="J417" i="1" s="1"/>
  <c r="J416" i="1" s="1"/>
  <c r="X416" i="1" s="1"/>
  <c r="X418" i="1"/>
  <c r="J418" i="1"/>
  <c r="U417" i="1"/>
  <c r="U416" i="1" s="1"/>
  <c r="S417" i="1"/>
  <c r="S416" i="1" s="1"/>
  <c r="Q417" i="1"/>
  <c r="O417" i="1"/>
  <c r="M417" i="1"/>
  <c r="M416" i="1" s="1"/>
  <c r="K417" i="1"/>
  <c r="K416" i="1" s="1"/>
  <c r="I417" i="1"/>
  <c r="G417" i="1"/>
  <c r="G416" i="1" s="1"/>
  <c r="Q416" i="1"/>
  <c r="O416" i="1"/>
  <c r="I416" i="1"/>
  <c r="X415" i="1"/>
  <c r="J415" i="1"/>
  <c r="U414" i="1"/>
  <c r="S414" i="1"/>
  <c r="Q414" i="1"/>
  <c r="Q413" i="1" s="1"/>
  <c r="O414" i="1"/>
  <c r="O413" i="1" s="1"/>
  <c r="M414" i="1"/>
  <c r="K414" i="1"/>
  <c r="J414" i="1"/>
  <c r="J413" i="1" s="1"/>
  <c r="I414" i="1"/>
  <c r="I413" i="1" s="1"/>
  <c r="G414" i="1"/>
  <c r="U413" i="1"/>
  <c r="S413" i="1"/>
  <c r="M413" i="1"/>
  <c r="K413" i="1"/>
  <c r="G413" i="1"/>
  <c r="X412" i="1"/>
  <c r="J412" i="1"/>
  <c r="U411" i="1"/>
  <c r="U410" i="1" s="1"/>
  <c r="S411" i="1"/>
  <c r="S410" i="1" s="1"/>
  <c r="Q411" i="1"/>
  <c r="O411" i="1"/>
  <c r="M411" i="1"/>
  <c r="M410" i="1" s="1"/>
  <c r="K411" i="1"/>
  <c r="K410" i="1" s="1"/>
  <c r="J411" i="1"/>
  <c r="I411" i="1"/>
  <c r="X411" i="1" s="1"/>
  <c r="G411" i="1"/>
  <c r="G410" i="1" s="1"/>
  <c r="Q410" i="1"/>
  <c r="O410" i="1"/>
  <c r="J410" i="1"/>
  <c r="I410" i="1"/>
  <c r="X410" i="1" s="1"/>
  <c r="X409" i="1"/>
  <c r="J409" i="1"/>
  <c r="U408" i="1"/>
  <c r="S408" i="1"/>
  <c r="Q408" i="1"/>
  <c r="Q407" i="1" s="1"/>
  <c r="O408" i="1"/>
  <c r="O407" i="1" s="1"/>
  <c r="M408" i="1"/>
  <c r="K408" i="1"/>
  <c r="J408" i="1"/>
  <c r="J407" i="1" s="1"/>
  <c r="I408" i="1"/>
  <c r="I407" i="1" s="1"/>
  <c r="G408" i="1"/>
  <c r="U407" i="1"/>
  <c r="S407" i="1"/>
  <c r="M407" i="1"/>
  <c r="K407" i="1"/>
  <c r="G407" i="1"/>
  <c r="X406" i="1"/>
  <c r="J406" i="1"/>
  <c r="U405" i="1"/>
  <c r="U404" i="1" s="1"/>
  <c r="S405" i="1"/>
  <c r="S404" i="1" s="1"/>
  <c r="Q405" i="1"/>
  <c r="O405" i="1"/>
  <c r="M405" i="1"/>
  <c r="M404" i="1" s="1"/>
  <c r="K405" i="1"/>
  <c r="K404" i="1" s="1"/>
  <c r="J405" i="1"/>
  <c r="I405" i="1"/>
  <c r="X405" i="1" s="1"/>
  <c r="G405" i="1"/>
  <c r="G404" i="1" s="1"/>
  <c r="Q404" i="1"/>
  <c r="O404" i="1"/>
  <c r="J404" i="1"/>
  <c r="I404" i="1"/>
  <c r="X404" i="1" s="1"/>
  <c r="X403" i="1"/>
  <c r="G403" i="1"/>
  <c r="U402" i="1"/>
  <c r="S402" i="1"/>
  <c r="S401" i="1" s="1"/>
  <c r="Q402" i="1"/>
  <c r="O402" i="1"/>
  <c r="O401" i="1" s="1"/>
  <c r="M402" i="1"/>
  <c r="K402" i="1"/>
  <c r="K401" i="1" s="1"/>
  <c r="I402" i="1"/>
  <c r="G402" i="1"/>
  <c r="G401" i="1" s="1"/>
  <c r="U401" i="1"/>
  <c r="U397" i="1" s="1"/>
  <c r="Q401" i="1"/>
  <c r="M401" i="1"/>
  <c r="I401" i="1"/>
  <c r="X400" i="1"/>
  <c r="J400" i="1"/>
  <c r="U399" i="1"/>
  <c r="S399" i="1"/>
  <c r="Q399" i="1"/>
  <c r="O399" i="1"/>
  <c r="O398" i="1" s="1"/>
  <c r="M399" i="1"/>
  <c r="K399" i="1"/>
  <c r="J399" i="1"/>
  <c r="I399" i="1"/>
  <c r="I398" i="1" s="1"/>
  <c r="X398" i="1" s="1"/>
  <c r="G399" i="1"/>
  <c r="U398" i="1"/>
  <c r="S398" i="1"/>
  <c r="Q398" i="1"/>
  <c r="M398" i="1"/>
  <c r="K398" i="1"/>
  <c r="J398" i="1"/>
  <c r="G398" i="1"/>
  <c r="O397" i="1"/>
  <c r="X396" i="1"/>
  <c r="X395" i="1"/>
  <c r="X394" i="1"/>
  <c r="U393" i="1"/>
  <c r="S393" i="1"/>
  <c r="Q393" i="1"/>
  <c r="O393" i="1"/>
  <c r="M393" i="1"/>
  <c r="K393" i="1"/>
  <c r="I393" i="1"/>
  <c r="G393" i="1"/>
  <c r="X393" i="1" s="1"/>
  <c r="X392" i="1"/>
  <c r="X391" i="1"/>
  <c r="X390" i="1"/>
  <c r="U389" i="1"/>
  <c r="S389" i="1"/>
  <c r="Q389" i="1"/>
  <c r="O389" i="1"/>
  <c r="M389" i="1"/>
  <c r="K389" i="1"/>
  <c r="I389" i="1"/>
  <c r="G389" i="1"/>
  <c r="X389" i="1" s="1"/>
  <c r="X388" i="1"/>
  <c r="J388" i="1"/>
  <c r="U387" i="1"/>
  <c r="S387" i="1"/>
  <c r="J387" i="1"/>
  <c r="I387" i="1"/>
  <c r="X387" i="1" s="1"/>
  <c r="G387" i="1"/>
  <c r="X386" i="1"/>
  <c r="U385" i="1"/>
  <c r="U384" i="1" s="1"/>
  <c r="S385" i="1"/>
  <c r="Q385" i="1"/>
  <c r="Q384" i="1" s="1"/>
  <c r="Q382" i="1" s="1"/>
  <c r="O385" i="1"/>
  <c r="M385" i="1"/>
  <c r="M384" i="1" s="1"/>
  <c r="K385" i="1"/>
  <c r="I385" i="1"/>
  <c r="G385" i="1"/>
  <c r="X385" i="1" s="1"/>
  <c r="X384" i="1"/>
  <c r="S384" i="1"/>
  <c r="S382" i="1" s="1"/>
  <c r="O384" i="1"/>
  <c r="O382" i="1" s="1"/>
  <c r="K384" i="1"/>
  <c r="K382" i="1" s="1"/>
  <c r="K365" i="1" s="1"/>
  <c r="J384" i="1"/>
  <c r="I384" i="1"/>
  <c r="I382" i="1" s="1"/>
  <c r="G384" i="1"/>
  <c r="X383" i="1"/>
  <c r="U382" i="1"/>
  <c r="M382" i="1"/>
  <c r="J382" i="1"/>
  <c r="J365" i="1" s="1"/>
  <c r="G382" i="1"/>
  <c r="X382" i="1" s="1"/>
  <c r="X381" i="1"/>
  <c r="X380" i="1"/>
  <c r="U379" i="1"/>
  <c r="S379" i="1"/>
  <c r="Q379" i="1"/>
  <c r="O379" i="1"/>
  <c r="M379" i="1"/>
  <c r="K379" i="1"/>
  <c r="I379" i="1"/>
  <c r="G379" i="1"/>
  <c r="X379" i="1" s="1"/>
  <c r="X378" i="1"/>
  <c r="X377" i="1"/>
  <c r="U377" i="1"/>
  <c r="S377" i="1"/>
  <c r="X376" i="1"/>
  <c r="X375" i="1"/>
  <c r="X374" i="1"/>
  <c r="Q374" i="1"/>
  <c r="O374" i="1"/>
  <c r="O373" i="1" s="1"/>
  <c r="M374" i="1"/>
  <c r="K374" i="1"/>
  <c r="K373" i="1" s="1"/>
  <c r="U373" i="1"/>
  <c r="S373" i="1"/>
  <c r="Q373" i="1"/>
  <c r="M373" i="1"/>
  <c r="I373" i="1"/>
  <c r="G373" i="1"/>
  <c r="X373" i="1" s="1"/>
  <c r="X372" i="1"/>
  <c r="X371" i="1"/>
  <c r="X370" i="1"/>
  <c r="U369" i="1"/>
  <c r="U368" i="1" s="1"/>
  <c r="U365" i="1" s="1"/>
  <c r="S369" i="1"/>
  <c r="Q369" i="1"/>
  <c r="Q368" i="1" s="1"/>
  <c r="O369" i="1"/>
  <c r="M369" i="1"/>
  <c r="M368" i="1" s="1"/>
  <c r="M365" i="1" s="1"/>
  <c r="K369" i="1"/>
  <c r="I369" i="1"/>
  <c r="I368" i="1" s="1"/>
  <c r="G369" i="1"/>
  <c r="X369" i="1" s="1"/>
  <c r="S368" i="1"/>
  <c r="O368" i="1"/>
  <c r="K368" i="1"/>
  <c r="G368" i="1"/>
  <c r="X367" i="1"/>
  <c r="X366" i="1"/>
  <c r="U366" i="1"/>
  <c r="S366" i="1"/>
  <c r="S365" i="1" s="1"/>
  <c r="R365" i="1"/>
  <c r="R364" i="1" s="1"/>
  <c r="X363" i="1"/>
  <c r="U362" i="1"/>
  <c r="S362" i="1"/>
  <c r="S361" i="1" s="1"/>
  <c r="Q362" i="1"/>
  <c r="O362" i="1"/>
  <c r="O361" i="1" s="1"/>
  <c r="M362" i="1"/>
  <c r="K362" i="1"/>
  <c r="K361" i="1" s="1"/>
  <c r="I362" i="1"/>
  <c r="G362" i="1"/>
  <c r="G361" i="1" s="1"/>
  <c r="U361" i="1"/>
  <c r="Q361" i="1"/>
  <c r="M361" i="1"/>
  <c r="I361" i="1"/>
  <c r="X360" i="1"/>
  <c r="J360" i="1"/>
  <c r="X359" i="1"/>
  <c r="J359" i="1"/>
  <c r="X358" i="1"/>
  <c r="J358" i="1"/>
  <c r="X357" i="1"/>
  <c r="J357" i="1"/>
  <c r="X356" i="1"/>
  <c r="J356" i="1"/>
  <c r="U355" i="1"/>
  <c r="S355" i="1"/>
  <c r="Q355" i="1"/>
  <c r="O355" i="1"/>
  <c r="O354" i="1" s="1"/>
  <c r="M355" i="1"/>
  <c r="K355" i="1"/>
  <c r="J355" i="1"/>
  <c r="I355" i="1"/>
  <c r="I354" i="1" s="1"/>
  <c r="X354" i="1" s="1"/>
  <c r="G355" i="1"/>
  <c r="U354" i="1"/>
  <c r="S354" i="1"/>
  <c r="S353" i="1" s="1"/>
  <c r="S352" i="1" s="1"/>
  <c r="Q354" i="1"/>
  <c r="M354" i="1"/>
  <c r="K354" i="1"/>
  <c r="K353" i="1" s="1"/>
  <c r="K352" i="1" s="1"/>
  <c r="J354" i="1"/>
  <c r="G354" i="1"/>
  <c r="U353" i="1"/>
  <c r="Q353" i="1"/>
  <c r="O353" i="1"/>
  <c r="O352" i="1" s="1"/>
  <c r="M353" i="1"/>
  <c r="J353" i="1"/>
  <c r="I353" i="1"/>
  <c r="G353" i="1"/>
  <c r="U352" i="1"/>
  <c r="Q352" i="1"/>
  <c r="M352" i="1"/>
  <c r="J352" i="1"/>
  <c r="G352" i="1"/>
  <c r="X351" i="1"/>
  <c r="X350" i="1"/>
  <c r="X349" i="1"/>
  <c r="X348" i="1"/>
  <c r="X347" i="1"/>
  <c r="U346" i="1"/>
  <c r="S346" i="1"/>
  <c r="Q346" i="1"/>
  <c r="O346" i="1"/>
  <c r="M346" i="1"/>
  <c r="K346" i="1"/>
  <c r="I346" i="1"/>
  <c r="G346" i="1"/>
  <c r="X345" i="1"/>
  <c r="U344" i="1"/>
  <c r="U343" i="1" s="1"/>
  <c r="U342" i="1" s="1"/>
  <c r="S344" i="1"/>
  <c r="Q344" i="1"/>
  <c r="O344" i="1"/>
  <c r="M344" i="1"/>
  <c r="M343" i="1" s="1"/>
  <c r="M342" i="1" s="1"/>
  <c r="K344" i="1"/>
  <c r="I344" i="1"/>
  <c r="G344" i="1"/>
  <c r="X344" i="1" s="1"/>
  <c r="S343" i="1"/>
  <c r="S342" i="1" s="1"/>
  <c r="O343" i="1"/>
  <c r="O342" i="1" s="1"/>
  <c r="K343" i="1"/>
  <c r="K342" i="1" s="1"/>
  <c r="G343" i="1"/>
  <c r="G342" i="1" s="1"/>
  <c r="X341" i="1"/>
  <c r="X340" i="1"/>
  <c r="X339" i="1"/>
  <c r="X338" i="1"/>
  <c r="X337" i="1"/>
  <c r="X336" i="1"/>
  <c r="X335" i="1"/>
  <c r="X334" i="1"/>
  <c r="X333" i="1"/>
  <c r="X332" i="1"/>
  <c r="U331" i="1"/>
  <c r="S331" i="1"/>
  <c r="S330" i="1" s="1"/>
  <c r="Q331" i="1"/>
  <c r="O331" i="1"/>
  <c r="O330" i="1" s="1"/>
  <c r="O329" i="1" s="1"/>
  <c r="O328" i="1" s="1"/>
  <c r="M331" i="1"/>
  <c r="K331" i="1"/>
  <c r="K330" i="1" s="1"/>
  <c r="I331" i="1"/>
  <c r="G331" i="1"/>
  <c r="G330" i="1" s="1"/>
  <c r="U330" i="1"/>
  <c r="U329" i="1" s="1"/>
  <c r="Q330" i="1"/>
  <c r="Q329" i="1" s="1"/>
  <c r="M330" i="1"/>
  <c r="M329" i="1" s="1"/>
  <c r="I330" i="1"/>
  <c r="I329" i="1" s="1"/>
  <c r="S329" i="1"/>
  <c r="K329" i="1"/>
  <c r="U328" i="1"/>
  <c r="M328" i="1"/>
  <c r="J328" i="1"/>
  <c r="X326" i="1"/>
  <c r="X325" i="1"/>
  <c r="X324" i="1"/>
  <c r="X323" i="1"/>
  <c r="U322" i="1"/>
  <c r="U308" i="1" s="1"/>
  <c r="S322" i="1"/>
  <c r="Q322" i="1"/>
  <c r="Q308" i="1" s="1"/>
  <c r="Q282" i="1" s="1"/>
  <c r="Q281" i="1" s="1"/>
  <c r="Q280" i="1" s="1"/>
  <c r="O322" i="1"/>
  <c r="M322" i="1"/>
  <c r="M308" i="1" s="1"/>
  <c r="K322" i="1"/>
  <c r="I322" i="1"/>
  <c r="G322" i="1"/>
  <c r="X322" i="1" s="1"/>
  <c r="X321" i="1"/>
  <c r="J321" i="1"/>
  <c r="X320" i="1"/>
  <c r="J320" i="1"/>
  <c r="X319" i="1"/>
  <c r="J319" i="1"/>
  <c r="X318" i="1"/>
  <c r="J318" i="1"/>
  <c r="X317" i="1"/>
  <c r="J317" i="1"/>
  <c r="X316" i="1"/>
  <c r="J316" i="1"/>
  <c r="X315" i="1"/>
  <c r="J315" i="1"/>
  <c r="X314" i="1"/>
  <c r="J314" i="1"/>
  <c r="X313" i="1"/>
  <c r="J313" i="1"/>
  <c r="X312" i="1"/>
  <c r="J312" i="1"/>
  <c r="X311" i="1"/>
  <c r="J311" i="1"/>
  <c r="X310" i="1"/>
  <c r="J310" i="1"/>
  <c r="U309" i="1"/>
  <c r="S309" i="1"/>
  <c r="Q309" i="1"/>
  <c r="O309" i="1"/>
  <c r="O308" i="1" s="1"/>
  <c r="M309" i="1"/>
  <c r="K309" i="1"/>
  <c r="J309" i="1"/>
  <c r="I309" i="1"/>
  <c r="I308" i="1" s="1"/>
  <c r="X308" i="1" s="1"/>
  <c r="G309" i="1"/>
  <c r="S308" i="1"/>
  <c r="K308" i="1"/>
  <c r="J308" i="1"/>
  <c r="G308" i="1"/>
  <c r="X307" i="1"/>
  <c r="U306" i="1"/>
  <c r="S306" i="1"/>
  <c r="Q306" i="1"/>
  <c r="O306" i="1"/>
  <c r="M306" i="1"/>
  <c r="K306" i="1"/>
  <c r="I306" i="1"/>
  <c r="I302" i="1" s="1"/>
  <c r="G306" i="1"/>
  <c r="X306" i="1" s="1"/>
  <c r="X305" i="1"/>
  <c r="X304" i="1"/>
  <c r="Q304" i="1"/>
  <c r="Q303" i="1" s="1"/>
  <c r="Q302" i="1" s="1"/>
  <c r="O304" i="1"/>
  <c r="U303" i="1"/>
  <c r="S303" i="1"/>
  <c r="S302" i="1" s="1"/>
  <c r="O303" i="1"/>
  <c r="O302" i="1" s="1"/>
  <c r="M303" i="1"/>
  <c r="K303" i="1"/>
  <c r="K302" i="1" s="1"/>
  <c r="I303" i="1"/>
  <c r="G303" i="1"/>
  <c r="X303" i="1" s="1"/>
  <c r="U302" i="1"/>
  <c r="M302" i="1"/>
  <c r="X301" i="1"/>
  <c r="J301" i="1"/>
  <c r="X300" i="1"/>
  <c r="J300" i="1"/>
  <c r="X299" i="1"/>
  <c r="J299" i="1"/>
  <c r="X298" i="1"/>
  <c r="J298" i="1"/>
  <c r="X297" i="1"/>
  <c r="J297" i="1"/>
  <c r="X296" i="1"/>
  <c r="J296" i="1"/>
  <c r="X295" i="1"/>
  <c r="J295" i="1"/>
  <c r="U294" i="1"/>
  <c r="S294" i="1"/>
  <c r="S293" i="1" s="1"/>
  <c r="Q294" i="1"/>
  <c r="O294" i="1"/>
  <c r="M294" i="1"/>
  <c r="K294" i="1"/>
  <c r="K293" i="1" s="1"/>
  <c r="K282" i="1" s="1"/>
  <c r="J294" i="1"/>
  <c r="I294" i="1"/>
  <c r="X294" i="1" s="1"/>
  <c r="G294" i="1"/>
  <c r="X293" i="1"/>
  <c r="U293" i="1"/>
  <c r="Q293" i="1"/>
  <c r="O293" i="1"/>
  <c r="M293" i="1"/>
  <c r="J293" i="1"/>
  <c r="I293" i="1"/>
  <c r="I282" i="1" s="1"/>
  <c r="I281" i="1" s="1"/>
  <c r="I280" i="1" s="1"/>
  <c r="G293" i="1"/>
  <c r="X292" i="1"/>
  <c r="O292" i="1"/>
  <c r="X291" i="1"/>
  <c r="X290" i="1"/>
  <c r="U289" i="1"/>
  <c r="S289" i="1"/>
  <c r="S283" i="1" s="1"/>
  <c r="Q289" i="1"/>
  <c r="O289" i="1"/>
  <c r="O283" i="1" s="1"/>
  <c r="I289" i="1"/>
  <c r="G289" i="1"/>
  <c r="X289" i="1" s="1"/>
  <c r="J288" i="1"/>
  <c r="X288" i="1" s="1"/>
  <c r="J287" i="1"/>
  <c r="X287" i="1" s="1"/>
  <c r="J286" i="1"/>
  <c r="X286" i="1" s="1"/>
  <c r="J285" i="1"/>
  <c r="X285" i="1" s="1"/>
  <c r="U284" i="1"/>
  <c r="U283" i="1" s="1"/>
  <c r="U282" i="1" s="1"/>
  <c r="U281" i="1" s="1"/>
  <c r="U280" i="1" s="1"/>
  <c r="S284" i="1"/>
  <c r="Q284" i="1"/>
  <c r="O284" i="1"/>
  <c r="M284" i="1"/>
  <c r="M283" i="1" s="1"/>
  <c r="M282" i="1" s="1"/>
  <c r="M281" i="1" s="1"/>
  <c r="M280" i="1" s="1"/>
  <c r="K284" i="1"/>
  <c r="I284" i="1"/>
  <c r="G284" i="1"/>
  <c r="Q283" i="1"/>
  <c r="K283" i="1"/>
  <c r="I283" i="1"/>
  <c r="H282" i="1"/>
  <c r="K281" i="1"/>
  <c r="K280" i="1" s="1"/>
  <c r="K273" i="1" s="1"/>
  <c r="X279" i="1"/>
  <c r="U278" i="1"/>
  <c r="U277" i="1" s="1"/>
  <c r="U276" i="1" s="1"/>
  <c r="U275" i="1" s="1"/>
  <c r="U274" i="1" s="1"/>
  <c r="S278" i="1"/>
  <c r="Q278" i="1"/>
  <c r="Q277" i="1" s="1"/>
  <c r="O278" i="1"/>
  <c r="M278" i="1"/>
  <c r="M277" i="1" s="1"/>
  <c r="M276" i="1" s="1"/>
  <c r="M275" i="1" s="1"/>
  <c r="M274" i="1" s="1"/>
  <c r="M273" i="1" s="1"/>
  <c r="K278" i="1"/>
  <c r="I278" i="1"/>
  <c r="I277" i="1" s="1"/>
  <c r="G278" i="1"/>
  <c r="X278" i="1" s="1"/>
  <c r="S277" i="1"/>
  <c r="S276" i="1" s="1"/>
  <c r="S275" i="1" s="1"/>
  <c r="S274" i="1" s="1"/>
  <c r="O277" i="1"/>
  <c r="O276" i="1" s="1"/>
  <c r="K277" i="1"/>
  <c r="K276" i="1" s="1"/>
  <c r="G277" i="1"/>
  <c r="G276" i="1" s="1"/>
  <c r="Q276" i="1"/>
  <c r="Q275" i="1" s="1"/>
  <c r="I276" i="1"/>
  <c r="I275" i="1" s="1"/>
  <c r="I274" i="1" s="1"/>
  <c r="O275" i="1"/>
  <c r="O274" i="1" s="1"/>
  <c r="K275" i="1"/>
  <c r="K274" i="1" s="1"/>
  <c r="Q274" i="1"/>
  <c r="Q273" i="1" s="1"/>
  <c r="X272" i="1"/>
  <c r="J272" i="1"/>
  <c r="U271" i="1"/>
  <c r="S271" i="1"/>
  <c r="Q271" i="1"/>
  <c r="O271" i="1"/>
  <c r="M271" i="1"/>
  <c r="K271" i="1"/>
  <c r="J271" i="1"/>
  <c r="I271" i="1"/>
  <c r="G271" i="1"/>
  <c r="X271" i="1" s="1"/>
  <c r="X270" i="1"/>
  <c r="J270" i="1"/>
  <c r="J269" i="1"/>
  <c r="J267" i="1" s="1"/>
  <c r="J266" i="1" s="1"/>
  <c r="X268" i="1"/>
  <c r="J268" i="1"/>
  <c r="U267" i="1"/>
  <c r="U266" i="1" s="1"/>
  <c r="S267" i="1"/>
  <c r="Q267" i="1"/>
  <c r="O267" i="1"/>
  <c r="M267" i="1"/>
  <c r="M266" i="1" s="1"/>
  <c r="K267" i="1"/>
  <c r="I267" i="1"/>
  <c r="G267" i="1"/>
  <c r="G266" i="1" s="1"/>
  <c r="X266" i="1"/>
  <c r="Q266" i="1"/>
  <c r="O266" i="1"/>
  <c r="I266" i="1"/>
  <c r="X265" i="1"/>
  <c r="U264" i="1"/>
  <c r="U261" i="1" s="1"/>
  <c r="S264" i="1"/>
  <c r="Q264" i="1"/>
  <c r="O264" i="1"/>
  <c r="M264" i="1"/>
  <c r="M261" i="1" s="1"/>
  <c r="K264" i="1"/>
  <c r="I264" i="1"/>
  <c r="G264" i="1"/>
  <c r="X264" i="1" s="1"/>
  <c r="X263" i="1"/>
  <c r="U262" i="1"/>
  <c r="S262" i="1"/>
  <c r="Q262" i="1"/>
  <c r="Q261" i="1" s="1"/>
  <c r="O262" i="1"/>
  <c r="O261" i="1" s="1"/>
  <c r="M262" i="1"/>
  <c r="K262" i="1"/>
  <c r="I262" i="1"/>
  <c r="I261" i="1" s="1"/>
  <c r="G262" i="1"/>
  <c r="S261" i="1"/>
  <c r="K261" i="1"/>
  <c r="J260" i="1"/>
  <c r="X260" i="1" s="1"/>
  <c r="X259" i="1"/>
  <c r="J259" i="1"/>
  <c r="J258" i="1"/>
  <c r="X258" i="1" s="1"/>
  <c r="X257" i="1"/>
  <c r="J257" i="1"/>
  <c r="J256" i="1"/>
  <c r="X255" i="1"/>
  <c r="J255" i="1"/>
  <c r="U254" i="1"/>
  <c r="S254" i="1"/>
  <c r="I254" i="1"/>
  <c r="G254" i="1"/>
  <c r="X253" i="1"/>
  <c r="J253" i="1"/>
  <c r="J252" i="1"/>
  <c r="X252" i="1" s="1"/>
  <c r="U251" i="1"/>
  <c r="S251" i="1"/>
  <c r="S250" i="1" s="1"/>
  <c r="Q251" i="1"/>
  <c r="Q250" i="1" s="1"/>
  <c r="O251" i="1"/>
  <c r="M251" i="1"/>
  <c r="K251" i="1"/>
  <c r="K250" i="1" s="1"/>
  <c r="I251" i="1"/>
  <c r="G251" i="1"/>
  <c r="U250" i="1"/>
  <c r="O250" i="1"/>
  <c r="M250" i="1"/>
  <c r="I250" i="1"/>
  <c r="X249" i="1"/>
  <c r="J249" i="1"/>
  <c r="J248" i="1"/>
  <c r="X248" i="1" s="1"/>
  <c r="X247" i="1"/>
  <c r="J247" i="1"/>
  <c r="J246" i="1"/>
  <c r="X246" i="1" s="1"/>
  <c r="X245" i="1"/>
  <c r="J245" i="1"/>
  <c r="J244" i="1"/>
  <c r="X244" i="1" s="1"/>
  <c r="X243" i="1"/>
  <c r="J243" i="1"/>
  <c r="J242" i="1"/>
  <c r="X242" i="1" s="1"/>
  <c r="X241" i="1"/>
  <c r="J241" i="1"/>
  <c r="J240" i="1"/>
  <c r="X240" i="1" s="1"/>
  <c r="U239" i="1"/>
  <c r="S239" i="1"/>
  <c r="I239" i="1"/>
  <c r="G239" i="1"/>
  <c r="J238" i="1"/>
  <c r="X237" i="1"/>
  <c r="J237" i="1"/>
  <c r="U236" i="1"/>
  <c r="U235" i="1" s="1"/>
  <c r="S236" i="1"/>
  <c r="Q236" i="1"/>
  <c r="O236" i="1"/>
  <c r="O235" i="1" s="1"/>
  <c r="M236" i="1"/>
  <c r="M235" i="1" s="1"/>
  <c r="K236" i="1"/>
  <c r="I236" i="1"/>
  <c r="I235" i="1" s="1"/>
  <c r="G236" i="1"/>
  <c r="S235" i="1"/>
  <c r="Q235" i="1"/>
  <c r="K235" i="1"/>
  <c r="X234" i="1"/>
  <c r="X233" i="1"/>
  <c r="X232" i="1"/>
  <c r="X231" i="1"/>
  <c r="X230" i="1"/>
  <c r="X229" i="1"/>
  <c r="X228" i="1"/>
  <c r="X227" i="1"/>
  <c r="X226" i="1"/>
  <c r="X225" i="1"/>
  <c r="X224" i="1"/>
  <c r="X223" i="1"/>
  <c r="X222" i="1"/>
  <c r="X221" i="1"/>
  <c r="X220" i="1"/>
  <c r="X219" i="1"/>
  <c r="X218" i="1"/>
  <c r="X217" i="1"/>
  <c r="X216" i="1"/>
  <c r="X215" i="1"/>
  <c r="U214" i="1"/>
  <c r="S214" i="1"/>
  <c r="J214" i="1"/>
  <c r="I214" i="1"/>
  <c r="G214" i="1"/>
  <c r="X214" i="1" s="1"/>
  <c r="R213" i="1"/>
  <c r="J213" i="1"/>
  <c r="X213" i="1" s="1"/>
  <c r="X212" i="1"/>
  <c r="R212" i="1"/>
  <c r="J212" i="1"/>
  <c r="X211" i="1"/>
  <c r="R211" i="1"/>
  <c r="J211" i="1"/>
  <c r="R210" i="1"/>
  <c r="J210" i="1"/>
  <c r="R209" i="1"/>
  <c r="J209" i="1"/>
  <c r="X209" i="1" s="1"/>
  <c r="X208" i="1"/>
  <c r="R208" i="1"/>
  <c r="J208" i="1"/>
  <c r="U207" i="1"/>
  <c r="U206" i="1" s="1"/>
  <c r="S207" i="1"/>
  <c r="Q207" i="1"/>
  <c r="Q206" i="1" s="1"/>
  <c r="O207" i="1"/>
  <c r="O206" i="1" s="1"/>
  <c r="M207" i="1"/>
  <c r="K207" i="1"/>
  <c r="I207" i="1"/>
  <c r="G207" i="1"/>
  <c r="S206" i="1"/>
  <c r="M206" i="1"/>
  <c r="K206" i="1"/>
  <c r="G206" i="1"/>
  <c r="X205" i="1"/>
  <c r="X204" i="1"/>
  <c r="X203" i="1"/>
  <c r="X202" i="1"/>
  <c r="X201" i="1"/>
  <c r="X200" i="1"/>
  <c r="X199" i="1"/>
  <c r="X198" i="1"/>
  <c r="X197" i="1"/>
  <c r="X196" i="1"/>
  <c r="X195" i="1"/>
  <c r="X194" i="1"/>
  <c r="X193" i="1"/>
  <c r="X192" i="1"/>
  <c r="X191" i="1"/>
  <c r="X190" i="1"/>
  <c r="U189" i="1"/>
  <c r="S189" i="1"/>
  <c r="J189" i="1"/>
  <c r="I189" i="1"/>
  <c r="X189" i="1" s="1"/>
  <c r="G189" i="1"/>
  <c r="X188" i="1"/>
  <c r="U187" i="1"/>
  <c r="U186" i="1" s="1"/>
  <c r="S187" i="1"/>
  <c r="Q187" i="1"/>
  <c r="O187" i="1"/>
  <c r="O186" i="1" s="1"/>
  <c r="M187" i="1"/>
  <c r="M186" i="1" s="1"/>
  <c r="K187" i="1"/>
  <c r="I187" i="1"/>
  <c r="I186" i="1" s="1"/>
  <c r="G187" i="1"/>
  <c r="G186" i="1" s="1"/>
  <c r="S186" i="1"/>
  <c r="Q186" i="1"/>
  <c r="K186" i="1"/>
  <c r="J186" i="1"/>
  <c r="J185" i="1"/>
  <c r="X185" i="1" s="1"/>
  <c r="X184" i="1"/>
  <c r="J184" i="1"/>
  <c r="J183" i="1"/>
  <c r="X183" i="1" s="1"/>
  <c r="I183" i="1"/>
  <c r="I182" i="1"/>
  <c r="I181" i="1"/>
  <c r="X180" i="1"/>
  <c r="J180" i="1"/>
  <c r="J179" i="1"/>
  <c r="X179" i="1" s="1"/>
  <c r="X178" i="1"/>
  <c r="J178" i="1"/>
  <c r="J177" i="1"/>
  <c r="X177" i="1" s="1"/>
  <c r="X176" i="1"/>
  <c r="J176" i="1"/>
  <c r="J175" i="1"/>
  <c r="X175" i="1" s="1"/>
  <c r="U174" i="1"/>
  <c r="S174" i="1"/>
  <c r="Q174" i="1"/>
  <c r="Q173" i="1" s="1"/>
  <c r="O174" i="1"/>
  <c r="O173" i="1" s="1"/>
  <c r="M174" i="1"/>
  <c r="K174" i="1"/>
  <c r="I174" i="1"/>
  <c r="I173" i="1" s="1"/>
  <c r="G174" i="1"/>
  <c r="U173" i="1"/>
  <c r="S173" i="1"/>
  <c r="M173" i="1"/>
  <c r="K173" i="1"/>
  <c r="G173" i="1"/>
  <c r="S172" i="1"/>
  <c r="O172" i="1"/>
  <c r="K172" i="1"/>
  <c r="J172" i="1"/>
  <c r="J169" i="1" s="1"/>
  <c r="S171" i="1"/>
  <c r="O171" i="1"/>
  <c r="K171" i="1"/>
  <c r="J171" i="1"/>
  <c r="X171" i="1" s="1"/>
  <c r="S170" i="1"/>
  <c r="S169" i="1" s="1"/>
  <c r="O170" i="1"/>
  <c r="K170" i="1"/>
  <c r="J170" i="1"/>
  <c r="X170" i="1" s="1"/>
  <c r="U169" i="1"/>
  <c r="U164" i="1" s="1"/>
  <c r="U160" i="1" s="1"/>
  <c r="M169" i="1"/>
  <c r="I169" i="1"/>
  <c r="X169" i="1" s="1"/>
  <c r="G169" i="1"/>
  <c r="S168" i="1"/>
  <c r="O168" i="1"/>
  <c r="O165" i="1" s="1"/>
  <c r="O164" i="1" s="1"/>
  <c r="O160" i="1" s="1"/>
  <c r="K168" i="1"/>
  <c r="J168" i="1"/>
  <c r="X168" i="1" s="1"/>
  <c r="S167" i="1"/>
  <c r="S165" i="1" s="1"/>
  <c r="S164" i="1" s="1"/>
  <c r="O167" i="1"/>
  <c r="K167" i="1"/>
  <c r="J167" i="1"/>
  <c r="X167" i="1" s="1"/>
  <c r="S166" i="1"/>
  <c r="O166" i="1"/>
  <c r="K166" i="1"/>
  <c r="J166" i="1"/>
  <c r="J165" i="1" s="1"/>
  <c r="J164" i="1" s="1"/>
  <c r="U165" i="1"/>
  <c r="Q165" i="1"/>
  <c r="Q164" i="1" s="1"/>
  <c r="M165" i="1"/>
  <c r="K165" i="1"/>
  <c r="K164" i="1" s="1"/>
  <c r="I165" i="1"/>
  <c r="G165" i="1"/>
  <c r="M164" i="1"/>
  <c r="I164" i="1"/>
  <c r="G164" i="1"/>
  <c r="S163" i="1"/>
  <c r="O163" i="1"/>
  <c r="O162" i="1" s="1"/>
  <c r="O161" i="1" s="1"/>
  <c r="K163" i="1"/>
  <c r="K162" i="1" s="1"/>
  <c r="K161" i="1" s="1"/>
  <c r="G163" i="1"/>
  <c r="X163" i="1" s="1"/>
  <c r="U162" i="1"/>
  <c r="U161" i="1" s="1"/>
  <c r="T162" i="1"/>
  <c r="S162" i="1"/>
  <c r="Q162" i="1"/>
  <c r="M162" i="1"/>
  <c r="I162" i="1"/>
  <c r="H162" i="1"/>
  <c r="G162" i="1"/>
  <c r="X162" i="1" s="1"/>
  <c r="T161" i="1"/>
  <c r="S161" i="1"/>
  <c r="R161" i="1"/>
  <c r="Q161" i="1"/>
  <c r="M161" i="1"/>
  <c r="I161" i="1"/>
  <c r="H161" i="1"/>
  <c r="H160" i="1" s="1"/>
  <c r="H159" i="1" s="1"/>
  <c r="G161" i="1"/>
  <c r="X161" i="1" s="1"/>
  <c r="T160" i="1"/>
  <c r="T159" i="1" s="1"/>
  <c r="P160" i="1"/>
  <c r="L160" i="1"/>
  <c r="S158" i="1"/>
  <c r="G158" i="1"/>
  <c r="X158" i="1" s="1"/>
  <c r="T157" i="1"/>
  <c r="S157" i="1"/>
  <c r="H157" i="1"/>
  <c r="T156" i="1"/>
  <c r="S156" i="1"/>
  <c r="H156" i="1"/>
  <c r="S155" i="1"/>
  <c r="S154" i="1" s="1"/>
  <c r="S153" i="1" s="1"/>
  <c r="O155" i="1"/>
  <c r="K155" i="1"/>
  <c r="G155" i="1"/>
  <c r="X155" i="1" s="1"/>
  <c r="U154" i="1"/>
  <c r="Q154" i="1"/>
  <c r="O154" i="1"/>
  <c r="O152" i="1" s="1"/>
  <c r="M154" i="1"/>
  <c r="K154" i="1"/>
  <c r="I154" i="1"/>
  <c r="G154" i="1"/>
  <c r="G152" i="1" s="1"/>
  <c r="X152" i="1" s="1"/>
  <c r="Q153" i="1"/>
  <c r="K153" i="1"/>
  <c r="I153" i="1"/>
  <c r="S152" i="1"/>
  <c r="Q152" i="1"/>
  <c r="K152" i="1"/>
  <c r="I152" i="1"/>
  <c r="S151" i="1"/>
  <c r="S150" i="1" s="1"/>
  <c r="S149" i="1" s="1"/>
  <c r="O151" i="1"/>
  <c r="O150" i="1" s="1"/>
  <c r="K151" i="1"/>
  <c r="G151" i="1"/>
  <c r="X151" i="1" s="1"/>
  <c r="X150" i="1"/>
  <c r="U150" i="1"/>
  <c r="Q150" i="1"/>
  <c r="M150" i="1"/>
  <c r="K150" i="1"/>
  <c r="I150" i="1"/>
  <c r="G150" i="1"/>
  <c r="G148" i="1" s="1"/>
  <c r="Q149" i="1"/>
  <c r="K149" i="1"/>
  <c r="I149" i="1"/>
  <c r="G149" i="1"/>
  <c r="X149" i="1" s="1"/>
  <c r="Q148" i="1"/>
  <c r="K148" i="1"/>
  <c r="I148" i="1"/>
  <c r="S147" i="1"/>
  <c r="S146" i="1" s="1"/>
  <c r="S145" i="1" s="1"/>
  <c r="O147" i="1"/>
  <c r="K147" i="1"/>
  <c r="G147" i="1"/>
  <c r="X147" i="1" s="1"/>
  <c r="U146" i="1"/>
  <c r="Q146" i="1"/>
  <c r="O146" i="1"/>
  <c r="O144" i="1" s="1"/>
  <c r="M146" i="1"/>
  <c r="K146" i="1"/>
  <c r="I146" i="1"/>
  <c r="G146" i="1"/>
  <c r="G144" i="1" s="1"/>
  <c r="X144" i="1" s="1"/>
  <c r="Q145" i="1"/>
  <c r="K145" i="1"/>
  <c r="I145" i="1"/>
  <c r="S144" i="1"/>
  <c r="Q144" i="1"/>
  <c r="K144" i="1"/>
  <c r="I144" i="1"/>
  <c r="S143" i="1"/>
  <c r="S142" i="1" s="1"/>
  <c r="S141" i="1" s="1"/>
  <c r="O143" i="1"/>
  <c r="O142" i="1" s="1"/>
  <c r="K143" i="1"/>
  <c r="G143" i="1"/>
  <c r="X143" i="1" s="1"/>
  <c r="X142" i="1"/>
  <c r="U142" i="1"/>
  <c r="Q142" i="1"/>
  <c r="M142" i="1"/>
  <c r="K142" i="1"/>
  <c r="I142" i="1"/>
  <c r="G142" i="1"/>
  <c r="G140" i="1" s="1"/>
  <c r="Q141" i="1"/>
  <c r="K141" i="1"/>
  <c r="I141" i="1"/>
  <c r="G141" i="1"/>
  <c r="X141" i="1" s="1"/>
  <c r="Q140" i="1"/>
  <c r="K140" i="1"/>
  <c r="K139" i="1" s="1"/>
  <c r="K138" i="1" s="1"/>
  <c r="I140" i="1"/>
  <c r="I139" i="1" s="1"/>
  <c r="I138" i="1" s="1"/>
  <c r="T139" i="1"/>
  <c r="N139" i="1"/>
  <c r="N138" i="1" s="1"/>
  <c r="L139" i="1"/>
  <c r="G139" i="1"/>
  <c r="T138" i="1"/>
  <c r="L138" i="1"/>
  <c r="H138" i="1"/>
  <c r="X137" i="1"/>
  <c r="S137" i="1"/>
  <c r="O137" i="1"/>
  <c r="O136" i="1" s="1"/>
  <c r="O135" i="1" s="1"/>
  <c r="K137" i="1"/>
  <c r="V136" i="1"/>
  <c r="S136" i="1"/>
  <c r="S135" i="1" s="1"/>
  <c r="R136" i="1"/>
  <c r="N136" i="1"/>
  <c r="K136" i="1"/>
  <c r="K135" i="1" s="1"/>
  <c r="J136" i="1"/>
  <c r="G136" i="1"/>
  <c r="X136" i="1" s="1"/>
  <c r="V135" i="1"/>
  <c r="R135" i="1"/>
  <c r="N135" i="1"/>
  <c r="J135" i="1"/>
  <c r="G135" i="1"/>
  <c r="X135" i="1" s="1"/>
  <c r="X134" i="1"/>
  <c r="S134" i="1"/>
  <c r="O134" i="1"/>
  <c r="K134" i="1"/>
  <c r="K133" i="1" s="1"/>
  <c r="K132" i="1" s="1"/>
  <c r="V133" i="1"/>
  <c r="S133" i="1"/>
  <c r="R133" i="1"/>
  <c r="O133" i="1"/>
  <c r="O132" i="1" s="1"/>
  <c r="N133" i="1"/>
  <c r="J133" i="1"/>
  <c r="G133" i="1"/>
  <c r="G132" i="1" s="1"/>
  <c r="X132" i="1" s="1"/>
  <c r="V132" i="1"/>
  <c r="S132" i="1"/>
  <c r="R132" i="1"/>
  <c r="N132" i="1"/>
  <c r="J132" i="1"/>
  <c r="X131" i="1"/>
  <c r="S131" i="1"/>
  <c r="O131" i="1"/>
  <c r="O130" i="1" s="1"/>
  <c r="O129" i="1" s="1"/>
  <c r="K131" i="1"/>
  <c r="V130" i="1"/>
  <c r="S130" i="1"/>
  <c r="S129" i="1" s="1"/>
  <c r="S125" i="1" s="1"/>
  <c r="R130" i="1"/>
  <c r="N130" i="1"/>
  <c r="K130" i="1"/>
  <c r="K129" i="1" s="1"/>
  <c r="J130" i="1"/>
  <c r="G130" i="1"/>
  <c r="X130" i="1" s="1"/>
  <c r="V129" i="1"/>
  <c r="V125" i="1" s="1"/>
  <c r="R129" i="1"/>
  <c r="N129" i="1"/>
  <c r="N125" i="1" s="1"/>
  <c r="J129" i="1"/>
  <c r="G129" i="1"/>
  <c r="X129" i="1" s="1"/>
  <c r="X128" i="1"/>
  <c r="S128" i="1"/>
  <c r="O128" i="1"/>
  <c r="K128" i="1"/>
  <c r="K127" i="1" s="1"/>
  <c r="K126" i="1" s="1"/>
  <c r="K125" i="1" s="1"/>
  <c r="V127" i="1"/>
  <c r="S127" i="1"/>
  <c r="R127" i="1"/>
  <c r="O127" i="1"/>
  <c r="O126" i="1" s="1"/>
  <c r="N127" i="1"/>
  <c r="J127" i="1"/>
  <c r="G127" i="1"/>
  <c r="G126" i="1" s="1"/>
  <c r="V126" i="1"/>
  <c r="S126" i="1"/>
  <c r="R126" i="1"/>
  <c r="R125" i="1" s="1"/>
  <c r="N126" i="1"/>
  <c r="J126" i="1"/>
  <c r="J125" i="1" s="1"/>
  <c r="X124" i="1"/>
  <c r="S124" i="1"/>
  <c r="S123" i="1" s="1"/>
  <c r="S122" i="1" s="1"/>
  <c r="V123" i="1"/>
  <c r="R123" i="1"/>
  <c r="R122" i="1" s="1"/>
  <c r="O123" i="1"/>
  <c r="N123" i="1"/>
  <c r="K123" i="1"/>
  <c r="J123" i="1"/>
  <c r="J122" i="1" s="1"/>
  <c r="G123" i="1"/>
  <c r="X123" i="1" s="1"/>
  <c r="V122" i="1"/>
  <c r="O122" i="1"/>
  <c r="N122" i="1"/>
  <c r="K122" i="1"/>
  <c r="G122" i="1"/>
  <c r="X122" i="1" s="1"/>
  <c r="X121" i="1"/>
  <c r="S121" i="1"/>
  <c r="S120" i="1" s="1"/>
  <c r="S119" i="1" s="1"/>
  <c r="V120" i="1"/>
  <c r="R120" i="1"/>
  <c r="R119" i="1" s="1"/>
  <c r="R107" i="1" s="1"/>
  <c r="R106" i="1" s="1"/>
  <c r="O120" i="1"/>
  <c r="N120" i="1"/>
  <c r="K120" i="1"/>
  <c r="J120" i="1"/>
  <c r="J119" i="1" s="1"/>
  <c r="J107" i="1" s="1"/>
  <c r="J106" i="1" s="1"/>
  <c r="G120" i="1"/>
  <c r="X120" i="1" s="1"/>
  <c r="V119" i="1"/>
  <c r="O119" i="1"/>
  <c r="N119" i="1"/>
  <c r="K119" i="1"/>
  <c r="K107" i="1" s="1"/>
  <c r="K106" i="1" s="1"/>
  <c r="G119" i="1"/>
  <c r="X118" i="1"/>
  <c r="S118" i="1"/>
  <c r="X117" i="1"/>
  <c r="S117" i="1"/>
  <c r="S116" i="1" s="1"/>
  <c r="S115" i="1" s="1"/>
  <c r="V116" i="1"/>
  <c r="V115" i="1" s="1"/>
  <c r="R116" i="1"/>
  <c r="O116" i="1"/>
  <c r="N116" i="1"/>
  <c r="N115" i="1" s="1"/>
  <c r="K116" i="1"/>
  <c r="J116" i="1"/>
  <c r="G116" i="1"/>
  <c r="X116" i="1" s="1"/>
  <c r="R115" i="1"/>
  <c r="O115" i="1"/>
  <c r="K115" i="1"/>
  <c r="J115" i="1"/>
  <c r="G115" i="1"/>
  <c r="X115" i="1" s="1"/>
  <c r="X114" i="1"/>
  <c r="S114" i="1"/>
  <c r="S113" i="1" s="1"/>
  <c r="S112" i="1" s="1"/>
  <c r="S107" i="1" s="1"/>
  <c r="S106" i="1" s="1"/>
  <c r="V113" i="1"/>
  <c r="V112" i="1" s="1"/>
  <c r="R113" i="1"/>
  <c r="O113" i="1"/>
  <c r="N113" i="1"/>
  <c r="N112" i="1" s="1"/>
  <c r="K113" i="1"/>
  <c r="J113" i="1"/>
  <c r="G113" i="1"/>
  <c r="X113" i="1" s="1"/>
  <c r="X112" i="1"/>
  <c r="R112" i="1"/>
  <c r="O112" i="1"/>
  <c r="K112" i="1"/>
  <c r="J112" i="1"/>
  <c r="G112" i="1"/>
  <c r="X111" i="1"/>
  <c r="X110" i="1"/>
  <c r="V109" i="1"/>
  <c r="V108" i="1" s="1"/>
  <c r="S109" i="1"/>
  <c r="R109" i="1"/>
  <c r="O109" i="1"/>
  <c r="N109" i="1"/>
  <c r="N108" i="1" s="1"/>
  <c r="N107" i="1" s="1"/>
  <c r="N106" i="1" s="1"/>
  <c r="K109" i="1"/>
  <c r="J109" i="1"/>
  <c r="G109" i="1"/>
  <c r="X109" i="1" s="1"/>
  <c r="S108" i="1"/>
  <c r="R108" i="1"/>
  <c r="O108" i="1"/>
  <c r="O107" i="1" s="1"/>
  <c r="K108" i="1"/>
  <c r="J108" i="1"/>
  <c r="G108" i="1"/>
  <c r="G107" i="1" s="1"/>
  <c r="X105" i="1"/>
  <c r="X104" i="1"/>
  <c r="X103" i="1"/>
  <c r="X102" i="1"/>
  <c r="X101" i="1"/>
  <c r="X100" i="1"/>
  <c r="X99" i="1"/>
  <c r="X98" i="1"/>
  <c r="X97" i="1"/>
  <c r="X96" i="1"/>
  <c r="V96" i="1"/>
  <c r="S96" i="1"/>
  <c r="X95" i="1"/>
  <c r="S95" i="1"/>
  <c r="X94" i="1"/>
  <c r="S94" i="1"/>
  <c r="X93" i="1"/>
  <c r="S93" i="1"/>
  <c r="X92" i="1"/>
  <c r="S92" i="1"/>
  <c r="X91" i="1"/>
  <c r="S91" i="1"/>
  <c r="X90" i="1"/>
  <c r="S90" i="1"/>
  <c r="X89" i="1"/>
  <c r="S89" i="1"/>
  <c r="S88" i="1" s="1"/>
  <c r="X88" i="1"/>
  <c r="V88" i="1"/>
  <c r="X87" i="1"/>
  <c r="S87" i="1"/>
  <c r="X86" i="1"/>
  <c r="S86" i="1"/>
  <c r="X85" i="1"/>
  <c r="S85" i="1"/>
  <c r="X84" i="1"/>
  <c r="X83" i="1"/>
  <c r="X82" i="1"/>
  <c r="X81" i="1"/>
  <c r="X80" i="1"/>
  <c r="X79" i="1"/>
  <c r="X78" i="1"/>
  <c r="X77" i="1"/>
  <c r="X76" i="1"/>
  <c r="V76" i="1"/>
  <c r="V75" i="1" s="1"/>
  <c r="S76" i="1"/>
  <c r="S75" i="1" s="1"/>
  <c r="X75" i="1"/>
  <c r="S74" i="1"/>
  <c r="O74" i="1"/>
  <c r="K74" i="1"/>
  <c r="G74" i="1"/>
  <c r="G73" i="1" s="1"/>
  <c r="V73" i="1"/>
  <c r="S73" i="1"/>
  <c r="R73" i="1"/>
  <c r="R72" i="1" s="1"/>
  <c r="R71" i="1" s="1"/>
  <c r="O73" i="1"/>
  <c r="N73" i="1"/>
  <c r="K73" i="1"/>
  <c r="J73" i="1"/>
  <c r="J72" i="1" s="1"/>
  <c r="J71" i="1" s="1"/>
  <c r="V72" i="1"/>
  <c r="S72" i="1"/>
  <c r="S71" i="1" s="1"/>
  <c r="O72" i="1"/>
  <c r="N72" i="1"/>
  <c r="K72" i="1"/>
  <c r="K71" i="1" s="1"/>
  <c r="V71" i="1"/>
  <c r="O71" i="1"/>
  <c r="N71" i="1"/>
  <c r="S70" i="1"/>
  <c r="O70" i="1"/>
  <c r="K70" i="1"/>
  <c r="G70" i="1"/>
  <c r="G69" i="1" s="1"/>
  <c r="V69" i="1"/>
  <c r="S69" i="1"/>
  <c r="R69" i="1"/>
  <c r="R68" i="1" s="1"/>
  <c r="R67" i="1" s="1"/>
  <c r="R66" i="1" s="1"/>
  <c r="O69" i="1"/>
  <c r="N69" i="1"/>
  <c r="K69" i="1"/>
  <c r="J69" i="1"/>
  <c r="J68" i="1" s="1"/>
  <c r="J67" i="1" s="1"/>
  <c r="J66" i="1" s="1"/>
  <c r="V68" i="1"/>
  <c r="S68" i="1"/>
  <c r="S67" i="1" s="1"/>
  <c r="O68" i="1"/>
  <c r="N68" i="1"/>
  <c r="K68" i="1"/>
  <c r="K67" i="1" s="1"/>
  <c r="K66" i="1" s="1"/>
  <c r="V67" i="1"/>
  <c r="V66" i="1" s="1"/>
  <c r="O67" i="1"/>
  <c r="N67" i="1"/>
  <c r="N66" i="1" s="1"/>
  <c r="O66" i="1"/>
  <c r="S65" i="1"/>
  <c r="O65" i="1"/>
  <c r="O64" i="1" s="1"/>
  <c r="O63" i="1" s="1"/>
  <c r="O62" i="1" s="1"/>
  <c r="K65" i="1"/>
  <c r="G65" i="1"/>
  <c r="X65" i="1" s="1"/>
  <c r="V64" i="1"/>
  <c r="S64" i="1"/>
  <c r="S63" i="1" s="1"/>
  <c r="S62" i="1" s="1"/>
  <c r="R64" i="1"/>
  <c r="N64" i="1"/>
  <c r="K64" i="1"/>
  <c r="K63" i="1" s="1"/>
  <c r="K62" i="1" s="1"/>
  <c r="J64" i="1"/>
  <c r="G64" i="1"/>
  <c r="X64" i="1" s="1"/>
  <c r="V63" i="1"/>
  <c r="V62" i="1" s="1"/>
  <c r="R63" i="1"/>
  <c r="N63" i="1"/>
  <c r="N62" i="1" s="1"/>
  <c r="J63" i="1"/>
  <c r="G63" i="1"/>
  <c r="X63" i="1" s="1"/>
  <c r="R62" i="1"/>
  <c r="J62" i="1"/>
  <c r="G62" i="1"/>
  <c r="X62" i="1" s="1"/>
  <c r="X61" i="1"/>
  <c r="S61" i="1"/>
  <c r="O61" i="1"/>
  <c r="O60" i="1" s="1"/>
  <c r="O59" i="1" s="1"/>
  <c r="O58" i="1" s="1"/>
  <c r="K61" i="1"/>
  <c r="K60" i="1" s="1"/>
  <c r="K59" i="1" s="1"/>
  <c r="K58" i="1" s="1"/>
  <c r="V60" i="1"/>
  <c r="S60" i="1"/>
  <c r="S59" i="1" s="1"/>
  <c r="S58" i="1" s="1"/>
  <c r="R60" i="1"/>
  <c r="R59" i="1" s="1"/>
  <c r="R58" i="1" s="1"/>
  <c r="N60" i="1"/>
  <c r="J60" i="1"/>
  <c r="J59" i="1" s="1"/>
  <c r="J58" i="1" s="1"/>
  <c r="I60" i="1"/>
  <c r="H60" i="1"/>
  <c r="G60" i="1"/>
  <c r="X60" i="1" s="1"/>
  <c r="V59" i="1"/>
  <c r="N59" i="1"/>
  <c r="I59" i="1"/>
  <c r="I58" i="1" s="1"/>
  <c r="H59" i="1"/>
  <c r="V58" i="1"/>
  <c r="N58" i="1"/>
  <c r="H58" i="1"/>
  <c r="S57" i="1"/>
  <c r="S56" i="1" s="1"/>
  <c r="S55" i="1" s="1"/>
  <c r="S54" i="1" s="1"/>
  <c r="O57" i="1"/>
  <c r="O56" i="1" s="1"/>
  <c r="O55" i="1" s="1"/>
  <c r="O54" i="1" s="1"/>
  <c r="K57" i="1"/>
  <c r="G57" i="1"/>
  <c r="X57" i="1" s="1"/>
  <c r="V56" i="1"/>
  <c r="V55" i="1" s="1"/>
  <c r="V54" i="1" s="1"/>
  <c r="R56" i="1"/>
  <c r="N56" i="1"/>
  <c r="N55" i="1" s="1"/>
  <c r="N54" i="1" s="1"/>
  <c r="K56" i="1"/>
  <c r="J56" i="1"/>
  <c r="G56" i="1"/>
  <c r="X56" i="1" s="1"/>
  <c r="R55" i="1"/>
  <c r="K55" i="1"/>
  <c r="J55" i="1"/>
  <c r="G55" i="1"/>
  <c r="G54" i="1" s="1"/>
  <c r="X54" i="1" s="1"/>
  <c r="R54" i="1"/>
  <c r="K54" i="1"/>
  <c r="J54" i="1"/>
  <c r="S53" i="1"/>
  <c r="S52" i="1" s="1"/>
  <c r="S51" i="1" s="1"/>
  <c r="S50" i="1" s="1"/>
  <c r="O53" i="1"/>
  <c r="O52" i="1" s="1"/>
  <c r="O51" i="1" s="1"/>
  <c r="O50" i="1" s="1"/>
  <c r="K53" i="1"/>
  <c r="G53" i="1"/>
  <c r="X53" i="1" s="1"/>
  <c r="V52" i="1"/>
  <c r="V51" i="1" s="1"/>
  <c r="V50" i="1" s="1"/>
  <c r="R52" i="1"/>
  <c r="N52" i="1"/>
  <c r="N51" i="1" s="1"/>
  <c r="N50" i="1" s="1"/>
  <c r="K52" i="1"/>
  <c r="J52" i="1"/>
  <c r="G52" i="1"/>
  <c r="X52" i="1" s="1"/>
  <c r="R51" i="1"/>
  <c r="K51" i="1"/>
  <c r="J51" i="1"/>
  <c r="G51" i="1"/>
  <c r="X51" i="1" s="1"/>
  <c r="R50" i="1"/>
  <c r="K50" i="1"/>
  <c r="J50" i="1"/>
  <c r="I50" i="1"/>
  <c r="H50" i="1"/>
  <c r="S49" i="1"/>
  <c r="O49" i="1"/>
  <c r="K49" i="1"/>
  <c r="G49" i="1"/>
  <c r="X49" i="1" s="1"/>
  <c r="V48" i="1"/>
  <c r="S48" i="1"/>
  <c r="S47" i="1" s="1"/>
  <c r="S46" i="1" s="1"/>
  <c r="R48" i="1"/>
  <c r="R47" i="1" s="1"/>
  <c r="R46" i="1" s="1"/>
  <c r="O48" i="1"/>
  <c r="N48" i="1"/>
  <c r="K48" i="1"/>
  <c r="K47" i="1" s="1"/>
  <c r="K46" i="1" s="1"/>
  <c r="J48" i="1"/>
  <c r="J47" i="1" s="1"/>
  <c r="J46" i="1" s="1"/>
  <c r="I48" i="1"/>
  <c r="V47" i="1"/>
  <c r="V46" i="1" s="1"/>
  <c r="O47" i="1"/>
  <c r="O46" i="1" s="1"/>
  <c r="N47" i="1"/>
  <c r="N46" i="1" s="1"/>
  <c r="I47" i="1"/>
  <c r="I46" i="1" s="1"/>
  <c r="S45" i="1"/>
  <c r="S44" i="1" s="1"/>
  <c r="S43" i="1" s="1"/>
  <c r="S42" i="1" s="1"/>
  <c r="O45" i="1"/>
  <c r="K45" i="1"/>
  <c r="G45" i="1"/>
  <c r="X45" i="1" s="1"/>
  <c r="V44" i="1"/>
  <c r="R44" i="1"/>
  <c r="O44" i="1"/>
  <c r="O43" i="1" s="1"/>
  <c r="O42" i="1" s="1"/>
  <c r="N44" i="1"/>
  <c r="K44" i="1"/>
  <c r="J44" i="1"/>
  <c r="G44" i="1"/>
  <c r="G43" i="1" s="1"/>
  <c r="V43" i="1"/>
  <c r="R43" i="1"/>
  <c r="R42" i="1" s="1"/>
  <c r="N43" i="1"/>
  <c r="K43" i="1"/>
  <c r="J43" i="1"/>
  <c r="J42" i="1" s="1"/>
  <c r="V42" i="1"/>
  <c r="N42" i="1"/>
  <c r="K42" i="1"/>
  <c r="X41" i="1"/>
  <c r="S41" i="1"/>
  <c r="S40" i="1" s="1"/>
  <c r="O41" i="1"/>
  <c r="K41" i="1"/>
  <c r="V40" i="1"/>
  <c r="R40" i="1"/>
  <c r="O40" i="1"/>
  <c r="N40" i="1"/>
  <c r="K40" i="1"/>
  <c r="J40" i="1"/>
  <c r="I40" i="1"/>
  <c r="H40" i="1"/>
  <c r="X40" i="1" s="1"/>
  <c r="G40" i="1"/>
  <c r="X39" i="1"/>
  <c r="S39" i="1"/>
  <c r="S38" i="1" s="1"/>
  <c r="V38" i="1"/>
  <c r="R38" i="1"/>
  <c r="R37" i="1" s="1"/>
  <c r="R36" i="1" s="1"/>
  <c r="O38" i="1"/>
  <c r="O37" i="1" s="1"/>
  <c r="O36" i="1" s="1"/>
  <c r="O35" i="1" s="1"/>
  <c r="N38" i="1"/>
  <c r="K38" i="1"/>
  <c r="J38" i="1"/>
  <c r="J37" i="1" s="1"/>
  <c r="J36" i="1" s="1"/>
  <c r="J35" i="1" s="1"/>
  <c r="I38" i="1"/>
  <c r="I37" i="1" s="1"/>
  <c r="I36" i="1" s="1"/>
  <c r="I35" i="1" s="1"/>
  <c r="H38" i="1"/>
  <c r="G38" i="1"/>
  <c r="V37" i="1"/>
  <c r="V36" i="1" s="1"/>
  <c r="V35" i="1" s="1"/>
  <c r="N37" i="1"/>
  <c r="N36" i="1" s="1"/>
  <c r="N35" i="1" s="1"/>
  <c r="K37" i="1"/>
  <c r="H37" i="1"/>
  <c r="G37" i="1"/>
  <c r="K36" i="1"/>
  <c r="G36" i="1"/>
  <c r="R35" i="1"/>
  <c r="X34" i="1"/>
  <c r="S34" i="1"/>
  <c r="O34" i="1"/>
  <c r="K34" i="1"/>
  <c r="K33" i="1" s="1"/>
  <c r="K32" i="1" s="1"/>
  <c r="V33" i="1"/>
  <c r="S33" i="1"/>
  <c r="R33" i="1"/>
  <c r="R31" i="1" s="1"/>
  <c r="R30" i="1" s="1"/>
  <c r="O33" i="1"/>
  <c r="N33" i="1"/>
  <c r="J33" i="1"/>
  <c r="J31" i="1" s="1"/>
  <c r="I33" i="1"/>
  <c r="X33" i="1" s="1"/>
  <c r="H33" i="1"/>
  <c r="G33" i="1"/>
  <c r="V32" i="1"/>
  <c r="S32" i="1"/>
  <c r="N32" i="1"/>
  <c r="H32" i="1"/>
  <c r="G32" i="1"/>
  <c r="V31" i="1"/>
  <c r="V30" i="1" s="1"/>
  <c r="S31" i="1"/>
  <c r="S30" i="1" s="1"/>
  <c r="N31" i="1"/>
  <c r="N30" i="1" s="1"/>
  <c r="K31" i="1"/>
  <c r="K30" i="1" s="1"/>
  <c r="H31" i="1"/>
  <c r="H30" i="1" s="1"/>
  <c r="G31" i="1"/>
  <c r="J30" i="1"/>
  <c r="X29" i="1"/>
  <c r="S29" i="1"/>
  <c r="O29" i="1"/>
  <c r="K29" i="1"/>
  <c r="K28" i="1" s="1"/>
  <c r="K27" i="1" s="1"/>
  <c r="K26" i="1" s="1"/>
  <c r="K25" i="1" s="1"/>
  <c r="V28" i="1"/>
  <c r="S28" i="1"/>
  <c r="R28" i="1"/>
  <c r="O28" i="1"/>
  <c r="O27" i="1" s="1"/>
  <c r="O26" i="1" s="1"/>
  <c r="O25" i="1" s="1"/>
  <c r="N28" i="1"/>
  <c r="J28" i="1"/>
  <c r="G28" i="1"/>
  <c r="G27" i="1" s="1"/>
  <c r="V27" i="1"/>
  <c r="S27" i="1"/>
  <c r="R27" i="1"/>
  <c r="R26" i="1" s="1"/>
  <c r="R25" i="1" s="1"/>
  <c r="N27" i="1"/>
  <c r="J27" i="1"/>
  <c r="J26" i="1" s="1"/>
  <c r="J25" i="1" s="1"/>
  <c r="V26" i="1"/>
  <c r="S26" i="1"/>
  <c r="S25" i="1" s="1"/>
  <c r="N26" i="1"/>
  <c r="V25" i="1"/>
  <c r="N25" i="1"/>
  <c r="X24" i="1"/>
  <c r="S24" i="1"/>
  <c r="X23" i="1"/>
  <c r="S23" i="1"/>
  <c r="O23" i="1"/>
  <c r="O20" i="1" s="1"/>
  <c r="O19" i="1" s="1"/>
  <c r="O18" i="1" s="1"/>
  <c r="O17" i="1" s="1"/>
  <c r="K23" i="1"/>
  <c r="S22" i="1"/>
  <c r="O22" i="1"/>
  <c r="K22" i="1"/>
  <c r="G22" i="1"/>
  <c r="X22" i="1" s="1"/>
  <c r="S21" i="1"/>
  <c r="S20" i="1" s="1"/>
  <c r="S19" i="1" s="1"/>
  <c r="O21" i="1"/>
  <c r="K21" i="1"/>
  <c r="G21" i="1"/>
  <c r="X21" i="1" s="1"/>
  <c r="V20" i="1"/>
  <c r="R20" i="1"/>
  <c r="N20" i="1"/>
  <c r="K20" i="1"/>
  <c r="J20" i="1"/>
  <c r="G20" i="1"/>
  <c r="G19" i="1" s="1"/>
  <c r="V19" i="1"/>
  <c r="R19" i="1"/>
  <c r="R18" i="1" s="1"/>
  <c r="R17" i="1" s="1"/>
  <c r="N19" i="1"/>
  <c r="K19" i="1"/>
  <c r="J19" i="1"/>
  <c r="J18" i="1" s="1"/>
  <c r="J17" i="1" s="1"/>
  <c r="V18" i="1"/>
  <c r="S18" i="1"/>
  <c r="S17" i="1" s="1"/>
  <c r="N18" i="1"/>
  <c r="K18" i="1"/>
  <c r="K17" i="1" s="1"/>
  <c r="V17" i="1"/>
  <c r="N17" i="1"/>
  <c r="S16" i="1"/>
  <c r="O16" i="1"/>
  <c r="K16" i="1"/>
  <c r="G16" i="1"/>
  <c r="G14" i="1" s="1"/>
  <c r="S15" i="1"/>
  <c r="O15" i="1"/>
  <c r="O14" i="1" s="1"/>
  <c r="O13" i="1" s="1"/>
  <c r="K15" i="1"/>
  <c r="K14" i="1" s="1"/>
  <c r="G15" i="1"/>
  <c r="X15" i="1" s="1"/>
  <c r="V14" i="1"/>
  <c r="V12" i="1" s="1"/>
  <c r="V11" i="1" s="1"/>
  <c r="S14" i="1"/>
  <c r="R14" i="1"/>
  <c r="N14" i="1"/>
  <c r="N12" i="1" s="1"/>
  <c r="N11" i="1" s="1"/>
  <c r="J14" i="1"/>
  <c r="V13" i="1"/>
  <c r="R13" i="1"/>
  <c r="N13" i="1"/>
  <c r="J13" i="1"/>
  <c r="R12" i="1"/>
  <c r="J12" i="1"/>
  <c r="G12" i="1"/>
  <c r="G11" i="1" s="1"/>
  <c r="X11" i="1" s="1"/>
  <c r="R11" i="1"/>
  <c r="J11" i="1"/>
  <c r="T9" i="1"/>
  <c r="P9" i="1"/>
  <c r="L9" i="1"/>
  <c r="K13" i="1" l="1"/>
  <c r="K12" i="1"/>
  <c r="K11" i="1" s="1"/>
  <c r="X27" i="1"/>
  <c r="G26" i="1"/>
  <c r="X107" i="1"/>
  <c r="X126" i="1"/>
  <c r="G125" i="1"/>
  <c r="X125" i="1" s="1"/>
  <c r="S13" i="1"/>
  <c r="S12" i="1"/>
  <c r="S11" i="1" s="1"/>
  <c r="X32" i="1"/>
  <c r="X37" i="1"/>
  <c r="H36" i="1"/>
  <c r="H35" i="1" s="1"/>
  <c r="H10" i="1" s="1"/>
  <c r="H9" i="1" s="1"/>
  <c r="V107" i="1"/>
  <c r="V106" i="1" s="1"/>
  <c r="J10" i="1"/>
  <c r="O12" i="1"/>
  <c r="O11" i="1" s="1"/>
  <c r="V10" i="1"/>
  <c r="V9" i="1" s="1"/>
  <c r="X20" i="1"/>
  <c r="G30" i="1"/>
  <c r="O31" i="1"/>
  <c r="O30" i="1" s="1"/>
  <c r="O32" i="1"/>
  <c r="K35" i="1"/>
  <c r="X38" i="1"/>
  <c r="X43" i="1"/>
  <c r="G42" i="1"/>
  <c r="X42" i="1" s="1"/>
  <c r="S66" i="1"/>
  <c r="X73" i="1"/>
  <c r="G72" i="1"/>
  <c r="O140" i="1"/>
  <c r="O139" i="1" s="1"/>
  <c r="O138" i="1" s="1"/>
  <c r="O141" i="1"/>
  <c r="O148" i="1"/>
  <c r="O149" i="1"/>
  <c r="K160" i="1"/>
  <c r="X12" i="1"/>
  <c r="R10" i="1"/>
  <c r="N10" i="1"/>
  <c r="N9" i="1" s="1"/>
  <c r="X14" i="1"/>
  <c r="G13" i="1"/>
  <c r="X13" i="1" s="1"/>
  <c r="X16" i="1"/>
  <c r="X19" i="1"/>
  <c r="G18" i="1"/>
  <c r="X28" i="1"/>
  <c r="I31" i="1"/>
  <c r="I30" i="1" s="1"/>
  <c r="I10" i="1" s="1"/>
  <c r="I32" i="1"/>
  <c r="S37" i="1"/>
  <c r="S36" i="1" s="1"/>
  <c r="S35" i="1" s="1"/>
  <c r="X69" i="1"/>
  <c r="G68" i="1"/>
  <c r="X119" i="1"/>
  <c r="O125" i="1"/>
  <c r="O106" i="1" s="1"/>
  <c r="X133" i="1"/>
  <c r="U149" i="1"/>
  <c r="U148" i="1"/>
  <c r="X331" i="1"/>
  <c r="G50" i="1"/>
  <c r="X50" i="1" s="1"/>
  <c r="M141" i="1"/>
  <c r="M140" i="1"/>
  <c r="O145" i="1"/>
  <c r="M149" i="1"/>
  <c r="M148" i="1"/>
  <c r="O153" i="1"/>
  <c r="M160" i="1"/>
  <c r="X166" i="1"/>
  <c r="X186" i="1"/>
  <c r="X187" i="1"/>
  <c r="I206" i="1"/>
  <c r="R207" i="1"/>
  <c r="R206" i="1" s="1"/>
  <c r="R160" i="1" s="1"/>
  <c r="R159" i="1" s="1"/>
  <c r="X210" i="1"/>
  <c r="J207" i="1"/>
  <c r="J206" i="1" s="1"/>
  <c r="X206" i="1" s="1"/>
  <c r="J239" i="1"/>
  <c r="X239" i="1" s="1"/>
  <c r="X276" i="1"/>
  <c r="G275" i="1"/>
  <c r="X277" i="1"/>
  <c r="U273" i="1"/>
  <c r="U159" i="1" s="1"/>
  <c r="X44" i="1"/>
  <c r="X55" i="1"/>
  <c r="X74" i="1"/>
  <c r="X139" i="1"/>
  <c r="U141" i="1"/>
  <c r="U140" i="1"/>
  <c r="I160" i="1"/>
  <c r="X164" i="1"/>
  <c r="G235" i="1"/>
  <c r="I352" i="1"/>
  <c r="X352" i="1" s="1"/>
  <c r="X353" i="1"/>
  <c r="J32" i="1"/>
  <c r="R32" i="1"/>
  <c r="G48" i="1"/>
  <c r="G59" i="1"/>
  <c r="Q139" i="1"/>
  <c r="Q138" i="1" s="1"/>
  <c r="X140" i="1"/>
  <c r="G145" i="1"/>
  <c r="X145" i="1" s="1"/>
  <c r="U145" i="1"/>
  <c r="U144" i="1"/>
  <c r="X148" i="1"/>
  <c r="G153" i="1"/>
  <c r="X153" i="1" s="1"/>
  <c r="U153" i="1"/>
  <c r="U152" i="1"/>
  <c r="X165" i="1"/>
  <c r="Q160" i="1"/>
  <c r="X172" i="1"/>
  <c r="J236" i="1"/>
  <c r="J235" i="1" s="1"/>
  <c r="X238" i="1"/>
  <c r="J251" i="1"/>
  <c r="X251" i="1" s="1"/>
  <c r="J254" i="1"/>
  <c r="X254" i="1" s="1"/>
  <c r="X256" i="1"/>
  <c r="O273" i="1"/>
  <c r="G283" i="1"/>
  <c r="K397" i="1"/>
  <c r="K364" i="1" s="1"/>
  <c r="I397" i="1"/>
  <c r="X425" i="1"/>
  <c r="G424" i="1"/>
  <c r="X70" i="1"/>
  <c r="X108" i="1"/>
  <c r="X127" i="1"/>
  <c r="X330" i="1"/>
  <c r="G329" i="1"/>
  <c r="S140" i="1"/>
  <c r="M145" i="1"/>
  <c r="M144" i="1"/>
  <c r="X146" i="1"/>
  <c r="S148" i="1"/>
  <c r="M153" i="1"/>
  <c r="M152" i="1"/>
  <c r="X154" i="1"/>
  <c r="G157" i="1"/>
  <c r="J182" i="1"/>
  <c r="X182" i="1" s="1"/>
  <c r="G250" i="1"/>
  <c r="X262" i="1"/>
  <c r="K266" i="1"/>
  <c r="S266" i="1"/>
  <c r="S160" i="1" s="1"/>
  <c r="I273" i="1"/>
  <c r="S282" i="1"/>
  <c r="S281" i="1" s="1"/>
  <c r="S280" i="1" s="1"/>
  <c r="S273" i="1" s="1"/>
  <c r="S364" i="1"/>
  <c r="G365" i="1"/>
  <c r="X368" i="1"/>
  <c r="U364" i="1"/>
  <c r="U327" i="1" s="1"/>
  <c r="X401" i="1"/>
  <c r="G397" i="1"/>
  <c r="X402" i="1"/>
  <c r="I424" i="1"/>
  <c r="X614" i="1"/>
  <c r="K646" i="1"/>
  <c r="J181" i="1"/>
  <c r="J174" i="1" s="1"/>
  <c r="G261" i="1"/>
  <c r="X261" i="1" s="1"/>
  <c r="X267" i="1"/>
  <c r="X269" i="1"/>
  <c r="J284" i="1"/>
  <c r="J283" i="1" s="1"/>
  <c r="J282" i="1" s="1"/>
  <c r="J281" i="1" s="1"/>
  <c r="J280" i="1" s="1"/>
  <c r="J273" i="1" s="1"/>
  <c r="K328" i="1"/>
  <c r="X361" i="1"/>
  <c r="X362" i="1"/>
  <c r="X399" i="1"/>
  <c r="M397" i="1"/>
  <c r="M364" i="1" s="1"/>
  <c r="M327" i="1" s="1"/>
  <c r="X407" i="1"/>
  <c r="X408" i="1"/>
  <c r="J602" i="1"/>
  <c r="X602" i="1" s="1"/>
  <c r="O282" i="1"/>
  <c r="O281" i="1" s="1"/>
  <c r="O280" i="1" s="1"/>
  <c r="X309" i="1"/>
  <c r="S328" i="1"/>
  <c r="I343" i="1"/>
  <c r="I342" i="1" s="1"/>
  <c r="X342" i="1" s="1"/>
  <c r="Q343" i="1"/>
  <c r="Q342" i="1" s="1"/>
  <c r="Q328" i="1" s="1"/>
  <c r="X346" i="1"/>
  <c r="X355" i="1"/>
  <c r="O365" i="1"/>
  <c r="O364" i="1" s="1"/>
  <c r="O327" i="1" s="1"/>
  <c r="I365" i="1"/>
  <c r="Q365" i="1"/>
  <c r="S397" i="1"/>
  <c r="Q397" i="1"/>
  <c r="J397" i="1"/>
  <c r="X413" i="1"/>
  <c r="X414" i="1"/>
  <c r="X417" i="1"/>
  <c r="X422" i="1"/>
  <c r="O424" i="1"/>
  <c r="J634" i="1"/>
  <c r="J631" i="1" s="1"/>
  <c r="X635" i="1"/>
  <c r="G302" i="1"/>
  <c r="X302" i="1" s="1"/>
  <c r="X478" i="1"/>
  <c r="X490" i="1"/>
  <c r="X491" i="1"/>
  <c r="X518" i="1"/>
  <c r="X519" i="1"/>
  <c r="X547" i="1"/>
  <c r="M576" i="1"/>
  <c r="M575" i="1" s="1"/>
  <c r="U576" i="1"/>
  <c r="U575" i="1" s="1"/>
  <c r="X580" i="1"/>
  <c r="X581" i="1"/>
  <c r="X584" i="1"/>
  <c r="X593" i="1"/>
  <c r="G597" i="1"/>
  <c r="X597" i="1" s="1"/>
  <c r="X606" i="1"/>
  <c r="X554" i="1"/>
  <c r="X555" i="1"/>
  <c r="J598" i="1"/>
  <c r="J597" i="1" s="1"/>
  <c r="J576" i="1" s="1"/>
  <c r="J575" i="1" s="1"/>
  <c r="X600" i="1"/>
  <c r="K602" i="1"/>
  <c r="X632" i="1"/>
  <c r="X668" i="1"/>
  <c r="X431" i="1"/>
  <c r="J450" i="1"/>
  <c r="J430" i="1" s="1"/>
  <c r="J424" i="1" s="1"/>
  <c r="G576" i="1"/>
  <c r="I576" i="1"/>
  <c r="I575" i="1" s="1"/>
  <c r="X583" i="1"/>
  <c r="X603" i="1"/>
  <c r="X604" i="1"/>
  <c r="X607" i="1"/>
  <c r="X631" i="1"/>
  <c r="X634" i="1"/>
  <c r="X667" i="1"/>
  <c r="X686" i="1"/>
  <c r="X626" i="1"/>
  <c r="O159" i="1" l="1"/>
  <c r="X576" i="1"/>
  <c r="G575" i="1"/>
  <c r="X575" i="1" s="1"/>
  <c r="M159" i="1"/>
  <c r="X450" i="1"/>
  <c r="S327" i="1"/>
  <c r="S159" i="1" s="1"/>
  <c r="J173" i="1"/>
  <c r="X174" i="1"/>
  <c r="X343" i="1"/>
  <c r="G156" i="1"/>
  <c r="X157" i="1"/>
  <c r="S139" i="1"/>
  <c r="S138" i="1" s="1"/>
  <c r="M139" i="1"/>
  <c r="M138" i="1" s="1"/>
  <c r="M9" i="1" s="1"/>
  <c r="I328" i="1"/>
  <c r="X18" i="1"/>
  <c r="G17" i="1"/>
  <c r="X72" i="1"/>
  <c r="G71" i="1"/>
  <c r="X71" i="1" s="1"/>
  <c r="S10" i="1"/>
  <c r="K327" i="1"/>
  <c r="K159" i="1" s="1"/>
  <c r="X48" i="1"/>
  <c r="G47" i="1"/>
  <c r="G160" i="1"/>
  <c r="X430" i="1"/>
  <c r="Q364" i="1"/>
  <c r="Q327" i="1" s="1"/>
  <c r="Q159" i="1" s="1"/>
  <c r="Q9" i="1" s="1"/>
  <c r="X397" i="1"/>
  <c r="X424" i="1"/>
  <c r="X283" i="1"/>
  <c r="G282" i="1"/>
  <c r="X181" i="1"/>
  <c r="X236" i="1"/>
  <c r="U139" i="1"/>
  <c r="U138" i="1" s="1"/>
  <c r="U9" i="1" s="1"/>
  <c r="X68" i="1"/>
  <c r="G67" i="1"/>
  <c r="X30" i="1"/>
  <c r="O10" i="1"/>
  <c r="O9" i="1" s="1"/>
  <c r="G106" i="1"/>
  <c r="X106" i="1" s="1"/>
  <c r="K10" i="1"/>
  <c r="G274" i="1"/>
  <c r="X275" i="1"/>
  <c r="X207" i="1"/>
  <c r="X26" i="1"/>
  <c r="G25" i="1"/>
  <c r="X25" i="1" s="1"/>
  <c r="X598" i="1"/>
  <c r="J364" i="1"/>
  <c r="J327" i="1" s="1"/>
  <c r="I364" i="1"/>
  <c r="X365" i="1"/>
  <c r="G364" i="1"/>
  <c r="X329" i="1"/>
  <c r="G328" i="1"/>
  <c r="X284" i="1"/>
  <c r="J250" i="1"/>
  <c r="X250" i="1" s="1"/>
  <c r="G58" i="1"/>
  <c r="X58" i="1" s="1"/>
  <c r="X59" i="1"/>
  <c r="X235" i="1"/>
  <c r="R9" i="1"/>
  <c r="X31" i="1"/>
  <c r="X36" i="1"/>
  <c r="G66" i="1" l="1"/>
  <c r="X66" i="1" s="1"/>
  <c r="X67" i="1"/>
  <c r="S9" i="1"/>
  <c r="G327" i="1"/>
  <c r="X328" i="1"/>
  <c r="G46" i="1"/>
  <c r="X47" i="1"/>
  <c r="I327" i="1"/>
  <c r="I159" i="1" s="1"/>
  <c r="I9" i="1" s="1"/>
  <c r="X274" i="1"/>
  <c r="K9" i="1"/>
  <c r="X282" i="1"/>
  <c r="G281" i="1"/>
  <c r="X156" i="1"/>
  <c r="G138" i="1"/>
  <c r="X138" i="1" s="1"/>
  <c r="J160" i="1"/>
  <c r="J159" i="1" s="1"/>
  <c r="J9" i="1" s="1"/>
  <c r="X173" i="1"/>
  <c r="X364" i="1"/>
  <c r="X17" i="1"/>
  <c r="X327" i="1" l="1"/>
  <c r="G280" i="1"/>
  <c r="X281" i="1"/>
  <c r="X160" i="1"/>
  <c r="X46" i="1"/>
  <c r="G35" i="1"/>
  <c r="X35" i="1" l="1"/>
  <c r="G10" i="1"/>
  <c r="X280" i="1"/>
  <c r="G273" i="1"/>
  <c r="X273" i="1" l="1"/>
  <c r="G159" i="1"/>
  <c r="X159" i="1" s="1"/>
  <c r="G9" i="1"/>
  <c r="X9" i="1" s="1"/>
  <c r="X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SHARP</author>
    <author>ADMIN</author>
  </authors>
  <commentList>
    <comment ref="B216" authorId="0" shapeId="0" xr:uid="{5C776AB8-B9A8-480B-80AE-367EAD1B8D66}">
      <text>
        <r>
          <rPr>
            <sz val="12"/>
            <color indexed="81"/>
            <rFont val="Tahoma"/>
            <family val="2"/>
          </rPr>
          <t xml:space="preserve">
Chưa xác định thời gian thực hiện</t>
        </r>
      </text>
    </comment>
    <comment ref="B220" authorId="0" shapeId="0" xr:uid="{FFE16DFB-D2F0-4482-844B-AD5B119548E9}">
      <text>
        <r>
          <rPr>
            <sz val="11"/>
            <color indexed="81"/>
            <rFont val="Tahoma"/>
            <family val="2"/>
          </rPr>
          <t xml:space="preserve">
Chưa xác định thời gian thực hiện</t>
        </r>
      </text>
    </comment>
    <comment ref="B222" authorId="0" shapeId="0" xr:uid="{93B1B4A2-0B8F-4878-9AA8-4E180FA4F2B5}">
      <text>
        <r>
          <rPr>
            <b/>
            <sz val="9"/>
            <color indexed="81"/>
            <rFont val="Tahoma"/>
            <family val="2"/>
          </rPr>
          <t>Chưa xác định thời gian thực hiện</t>
        </r>
        <r>
          <rPr>
            <sz val="9"/>
            <color indexed="81"/>
            <rFont val="Tahoma"/>
            <family val="2"/>
          </rPr>
          <t xml:space="preserve">
</t>
        </r>
      </text>
    </comment>
    <comment ref="B224" authorId="0" shapeId="0" xr:uid="{9A3048A6-0819-48DE-9304-0FCF67EEA4F7}">
      <text>
        <r>
          <rPr>
            <b/>
            <sz val="9"/>
            <color indexed="81"/>
            <rFont val="Tahoma"/>
            <family val="2"/>
          </rPr>
          <t>chưa xác định thời gian dự án</t>
        </r>
      </text>
    </comment>
    <comment ref="B225" authorId="0" shapeId="0" xr:uid="{96266899-F9DF-4BB3-9646-7320BEC554F4}">
      <text>
        <r>
          <rPr>
            <b/>
            <sz val="9"/>
            <color indexed="81"/>
            <rFont val="Tahoma"/>
            <family val="2"/>
          </rPr>
          <t>Chưa xác định thời gian dự án</t>
        </r>
      </text>
    </comment>
    <comment ref="B228" authorId="0" shapeId="0" xr:uid="{CE824ECD-4FB3-48EB-B28F-7881F5483CE6}">
      <text>
        <r>
          <rPr>
            <b/>
            <sz val="9"/>
            <color indexed="81"/>
            <rFont val="Tahoma"/>
            <family val="2"/>
          </rPr>
          <t>chưa xác định thời gian thực hiện dự án tại quyết định đầu tư</t>
        </r>
        <r>
          <rPr>
            <sz val="9"/>
            <color indexed="81"/>
            <rFont val="Tahoma"/>
            <family val="2"/>
          </rPr>
          <t xml:space="preserve">
</t>
        </r>
      </text>
    </comment>
    <comment ref="B229" authorId="0" shapeId="0" xr:uid="{C59B2BFB-156F-4B72-8BE6-C0F89A4FE8EB}">
      <text>
        <r>
          <rPr>
            <b/>
            <sz val="9"/>
            <color indexed="81"/>
            <rFont val="Tahoma"/>
            <family val="2"/>
          </rPr>
          <t>Chưa xác định thời gian thực hiện dự án</t>
        </r>
      </text>
    </comment>
    <comment ref="B232" authorId="0" shapeId="0" xr:uid="{E47D19B3-730A-4043-96A5-F516513F0372}">
      <text>
        <r>
          <rPr>
            <b/>
            <sz val="9"/>
            <color indexed="81"/>
            <rFont val="Tahoma"/>
            <family val="2"/>
          </rPr>
          <t>XEM LẠI TÊN DỰ ÁN chưa khớp với tên tại quyết định phê duyệt dự án</t>
        </r>
      </text>
    </comment>
    <comment ref="G287" authorId="1" shapeId="0" xr:uid="{5D937566-1999-4926-A245-30F5F879A00A}">
      <text>
        <r>
          <rPr>
            <b/>
            <sz val="9"/>
            <color rgb="FF000000"/>
            <rFont val="Tahoma"/>
            <family val="2"/>
          </rPr>
          <t>ADMIN:</t>
        </r>
        <r>
          <rPr>
            <sz val="9"/>
            <color rgb="FF000000"/>
            <rFont val="Tahoma"/>
            <family val="2"/>
          </rPr>
          <t xml:space="preserve">
TMĐT có KHV 11.000tr NSTW 11.000 tr (sai)</t>
        </r>
      </text>
    </comment>
    <comment ref="I287" authorId="1" shapeId="0" xr:uid="{B5463FE4-DBEE-4863-9397-F8300C15F03F}">
      <text>
        <r>
          <rPr>
            <b/>
            <sz val="9"/>
            <color rgb="FF000000"/>
            <rFont val="Tahoma"/>
            <family val="2"/>
          </rPr>
          <t>ADMIN:</t>
        </r>
        <r>
          <rPr>
            <sz val="9"/>
            <color rgb="FF000000"/>
            <rFont val="Tahoma"/>
            <family val="2"/>
          </rPr>
          <t xml:space="preserve">
TMĐT có KHV 11.000tr NSTW 11.000 tr (sai)</t>
        </r>
      </text>
    </comment>
    <comment ref="B307" authorId="0" shapeId="0" xr:uid="{86ECBFFA-3697-408C-A4E9-F320ED05FB42}">
      <text>
        <r>
          <rPr>
            <sz val="9"/>
            <color indexed="81"/>
            <rFont val="Tahoma"/>
            <family val="2"/>
          </rPr>
          <t xml:space="preserve">YÊU CẦU XEM LẠI DỰ ÁN NÀY KHÔNG PHẢI KHƠI CÔNG MỚI NĂM 2025
</t>
        </r>
      </text>
    </comment>
    <comment ref="B423" authorId="0" shapeId="0" xr:uid="{6C9B7396-2225-4408-BA52-1174183D2A84}">
      <text>
        <r>
          <rPr>
            <b/>
            <sz val="9"/>
            <color indexed="81"/>
            <rFont val="Tahoma"/>
            <family val="2"/>
          </rPr>
          <t>yêu cầu xem lại tổng mức đầu tư dự án chưa khớp với QĐ phê duyệt dự án</t>
        </r>
      </text>
    </comment>
  </commentList>
</comments>
</file>

<file path=xl/sharedStrings.xml><?xml version="1.0" encoding="utf-8"?>
<sst xmlns="http://schemas.openxmlformats.org/spreadsheetml/2006/main" count="2650" uniqueCount="1262">
  <si>
    <t>Đơn vị: Triệu đồng</t>
  </si>
  <si>
    <t>STT</t>
  </si>
  <si>
    <t>A</t>
  </si>
  <si>
    <t>B</t>
  </si>
  <si>
    <t>I</t>
  </si>
  <si>
    <t>II</t>
  </si>
  <si>
    <t>Tổng số</t>
  </si>
  <si>
    <t>Danh mục dự án</t>
  </si>
  <si>
    <t>Địa điểm xây dựng</t>
  </si>
  <si>
    <t>Năng lực thiết kế</t>
  </si>
  <si>
    <t>Thời gian khởi công - hoàn thành</t>
  </si>
  <si>
    <t>Quyết định đầu tư</t>
  </si>
  <si>
    <t>Số Quyết định, ngày, tháng, năm ban hành</t>
  </si>
  <si>
    <t>Tổng mức đầu tư được duyệt</t>
  </si>
  <si>
    <t>Chia theo nguồn vốn</t>
  </si>
  <si>
    <t>Ngoài nước</t>
  </si>
  <si>
    <t>Ngân sách trung ương</t>
  </si>
  <si>
    <t>a</t>
  </si>
  <si>
    <t>Biểu số 58/CK-NSNN</t>
  </si>
  <si>
    <t>UBND TỈNH LAI CHÂU</t>
  </si>
  <si>
    <t>1</t>
  </si>
  <si>
    <t>2</t>
  </si>
  <si>
    <t>III</t>
  </si>
  <si>
    <t>Huyện Tân Uyên</t>
  </si>
  <si>
    <t>Huyện Nậm Nhùn</t>
  </si>
  <si>
    <t>Huyện Than Uyên</t>
  </si>
  <si>
    <t>Huyện Tam Đường</t>
  </si>
  <si>
    <t>Huyện Phong Thổ</t>
  </si>
  <si>
    <t>Huyện Sìn Hồ</t>
  </si>
  <si>
    <t>IV</t>
  </si>
  <si>
    <t>V</t>
  </si>
  <si>
    <t>Huyện Mường Tè</t>
  </si>
  <si>
    <t>Thành phố Lai Châu</t>
  </si>
  <si>
    <t>C</t>
  </si>
  <si>
    <t>D</t>
  </si>
  <si>
    <t>Công an tỉnh</t>
  </si>
  <si>
    <t>Ngân sách tỉnh</t>
  </si>
  <si>
    <t>Khác</t>
  </si>
  <si>
    <t>Thực hiện dự án</t>
  </si>
  <si>
    <t>E</t>
  </si>
  <si>
    <t>G</t>
  </si>
  <si>
    <t>H</t>
  </si>
  <si>
    <t>Khu liên hợp thể thao tỉnh Lai Châu</t>
  </si>
  <si>
    <t>NGÂN SÁCH ĐỊA PHƯƠNG</t>
  </si>
  <si>
    <t>Ban QLDA thành phố Lai Châu</t>
  </si>
  <si>
    <t>F</t>
  </si>
  <si>
    <t>Dự án khởi công mới</t>
  </si>
  <si>
    <r>
      <t>Tổng số</t>
    </r>
    <r>
      <rPr>
        <sz val="11"/>
        <rFont val="Times New Roman"/>
        <family val="1"/>
      </rPr>
      <t xml:space="preserve"> (tất cả các nguồn vốn)</t>
    </r>
  </si>
  <si>
    <t>P1</t>
  </si>
  <si>
    <t>-</t>
  </si>
  <si>
    <t>Ban QLDA đầu tư xây dựng huyện Than Uyên</t>
  </si>
  <si>
    <t>3</t>
  </si>
  <si>
    <t>b</t>
  </si>
  <si>
    <t>4</t>
  </si>
  <si>
    <t>5</t>
  </si>
  <si>
    <t>Ban QL công trình dự án phát triển kinh tế xã hội huyện Mường Tè</t>
  </si>
  <si>
    <t>6</t>
  </si>
  <si>
    <t>7</t>
  </si>
  <si>
    <t>Ban QLDA các công trình xây dựng cơ bản huyện Nậm Nhùn</t>
  </si>
  <si>
    <t>Mường Tè</t>
  </si>
  <si>
    <t>P2</t>
  </si>
  <si>
    <t>P3</t>
  </si>
  <si>
    <t>Dự án chuyển tiếp</t>
  </si>
  <si>
    <t>Tỉnh Lai Châu</t>
  </si>
  <si>
    <t>Than Uyên</t>
  </si>
  <si>
    <t>8</t>
  </si>
  <si>
    <t>Ban QLDA xây dựng cơ bản và Hỗ trợ bồi thường di dân Tái định cư huyện Tân Uyên</t>
  </si>
  <si>
    <t>Ban QLDA đầu tư xây dựng  các công trình giao thông</t>
  </si>
  <si>
    <t>An ninh và trật tự an toàn xã hội</t>
  </si>
  <si>
    <t>Mở rộng khu huấn luyện Tiểu đoàn cảnh sát cơ động Công an tỉnh</t>
  </si>
  <si>
    <t>Các hoạt động kinh tế</t>
  </si>
  <si>
    <t>Đề án phát triển hạ tầng vùng sản xuất nông nghiệp hàng hóa tập trung</t>
  </si>
  <si>
    <t>Đường giao thông vùng cây ăn quả xã Nậm Sỏ</t>
  </si>
  <si>
    <t>Đường giao thông vùng cây ăn quả xã Pắc Ta</t>
  </si>
  <si>
    <t>Đường giao thông vùng cây ăn quả xã Bình Lư</t>
  </si>
  <si>
    <t>Đường giao thông vùng cây ăn quả huyện Phong Thổ</t>
  </si>
  <si>
    <t>Đường giao thông vùng liên kết sản xuất tập trung huyện Phong Thổ</t>
  </si>
  <si>
    <t>Đường giao thông vùng cây ăn quả huyện Sìn Hồ</t>
  </si>
  <si>
    <t>Đường giao thông vùng cây ăn quả xã Mường Mô</t>
  </si>
  <si>
    <t>Đề án phát triển rừng bền vững giai đoạn 2021-2025, định hướng đến năm 2030</t>
  </si>
  <si>
    <t>Đường giao thông vùng trồng cây gỗ lớn các xã Mường Mít, Ta Gia,... huyện Than Uyên</t>
  </si>
  <si>
    <t>Đường giao thông vùng trồng cây gỗ lớn các xã Nậm Cần, Tà Mít,... huyện Tân Uyên</t>
  </si>
  <si>
    <t>Đường giao thông vùng trồng cây gỗ lớn các xã Nậm Hăn, Nậm Cuổi, Căn Co,… huyện Sìn Hồ</t>
  </si>
  <si>
    <t>Đường giao thông vùng quế, cây gỗ lớn xã Nậm Manh</t>
  </si>
  <si>
    <t>Ban QLDA đầu tư xây dựng các công trình NN&amp;PTNT</t>
  </si>
  <si>
    <t>Hạ tầng đô thị thị trấn Than Uyên</t>
  </si>
  <si>
    <t>CÁC CHƯƠNG TRÌNH MỤC TIÊU QUỐC GIA</t>
  </si>
  <si>
    <t>Chương trình MTQG Xây dựng Nông thôn mới</t>
  </si>
  <si>
    <t>Dự án 1: Hỗ trợ đầu tư cơ sở hạ tầng KTXH tại các huyện nghèo</t>
  </si>
  <si>
    <t>Tiểu dự án 1: Hỗ trợ đầu tư cơ sở hạ tầng KTXH tại các huyện nghèo</t>
  </si>
  <si>
    <t>Dự án 4: Phát triển giáo dục nghề nghiệp, việc làm bền vững</t>
  </si>
  <si>
    <t>Tiểu dự án 1: Phát triển giáo dục nghề nghiệp vùng nghèo, vùng khó khăn</t>
  </si>
  <si>
    <t>Ban QLDA đầu tư xây dựng các công trình Dân dụng và Công nghiệp</t>
  </si>
  <si>
    <t>Chương trình MTQG phát triển kinh tế - xã hội vùng đồng bào dân tộc thiểu số và miền núi</t>
  </si>
  <si>
    <t xml:space="preserve">Dự án 1: Giải quyết tình trạng thiếu đất ở, nhà ở, đất sản xuất, nước sinh hoạt </t>
  </si>
  <si>
    <t>Cấp tỉnh thực hiện</t>
  </si>
  <si>
    <t>Xã Nà Tăm, Huyện Tam Đường</t>
  </si>
  <si>
    <t>Cấp huyện thực hiện</t>
  </si>
  <si>
    <t xml:space="preserve">Dự án 2: Dự án chi tiết Quy hoạch, sắp xếp, bố trí, ổn định dân cư ở những nơi cần thiết </t>
  </si>
  <si>
    <t>Dự án 3: Phát triển sản xuất nông, lâm nghiệp bền vững, phát huy tiềm năng, thế mạnh của các vùng miền để sản xuất hàng hóa theo chuỗi giá trị</t>
  </si>
  <si>
    <t>Tiểu dự án 2</t>
  </si>
  <si>
    <t xml:space="preserve">Dự án 4: Đầu tư cơ sở hạ tầng thiết yếu, phục vụ sản xuất, đời sống trong vùng đồng bào dân tộc thiểu số và miền núi </t>
  </si>
  <si>
    <t xml:space="preserve">Dự án 5: Phát triển giáo dục đào tạo nâng cao chất lượng nguồn nhân lực </t>
  </si>
  <si>
    <t>V.1</t>
  </si>
  <si>
    <t>Tiểu dự án 1</t>
  </si>
  <si>
    <t>VI</t>
  </si>
  <si>
    <t xml:space="preserve">Dự án 6: Bảo tồn, phát huy giá trị văn hóa truyền thống tốt đẹp của các dân tộc thiểu số gắn với phát triển du lịch </t>
  </si>
  <si>
    <t>VII</t>
  </si>
  <si>
    <t xml:space="preserve">Dự án 7: Chăm sóc sức khỏe nhân dân, nâng cao thể trạng, tầm tóc người dân tộc thiểu số; phòng chống suy dinh dưỡng trẻ em </t>
  </si>
  <si>
    <t>VIII</t>
  </si>
  <si>
    <t xml:space="preserve">Dự án 9: Đầu tư phát triển nhóm dân tộc thiểu số rất ít người và nhóm dân tộc còn nhiều khó khăn </t>
  </si>
  <si>
    <t>TỔNG CỘNG (P1+P2+P3)</t>
  </si>
  <si>
    <t>Giáo dục - đào tạo và dạy nghề</t>
  </si>
  <si>
    <t>Dự án hoàn thành đã quyết toán</t>
  </si>
  <si>
    <t>c</t>
  </si>
  <si>
    <t>Trường THPT Mường Tè</t>
  </si>
  <si>
    <t>Y tế, dân số và gia đình</t>
  </si>
  <si>
    <t>Chương trình đầu tư phát triển mạng lưới y tế cơ sở vùng khó khăn</t>
  </si>
  <si>
    <t>Thể dục thể thao</t>
  </si>
  <si>
    <t>Hạ tầng kỹ thuật khối cơ quan, khu dân cư, khu công cộng thị trấn Mường Tè, huyện Mường Tè</t>
  </si>
  <si>
    <t>Ban QLDA đầu tư xây dựng các công trình Nông nghiệp và PTNT</t>
  </si>
  <si>
    <t>Các khoản chi khác theo quy định của pháp luật</t>
  </si>
  <si>
    <t>Cân đối ngân sách huyện, thành phố</t>
  </si>
  <si>
    <t>Bổ sung ngân sách huyện Than Uyên để đầu tư xây dựng huyện nông thôn mới</t>
  </si>
  <si>
    <t>Bổ sung ngân sách huyện Tam Đường để đầu tư xây dựng huyện nông thôn mới</t>
  </si>
  <si>
    <t>Bội chi</t>
  </si>
  <si>
    <t>Nguồn thu sử dụng đất</t>
  </si>
  <si>
    <t>2023-2025</t>
  </si>
  <si>
    <t xml:space="preserve">Dự án chuyển tiếp </t>
  </si>
  <si>
    <t>IX</t>
  </si>
  <si>
    <t>Dự án Hầm Đường bộ qua đèo Hoàng Liên kết nối thị xã Sa Pa tỉnh Lào Cai với huyện Tam Đường tỉnh Lai Châu</t>
  </si>
  <si>
    <t>Các dự án dự kiến hoàn thành năm 2024</t>
  </si>
  <si>
    <t xml:space="preserve">Đường giao thông nội đồng bản Căn Câu, xã Sùng Phài </t>
  </si>
  <si>
    <t>Xã Sùng Phài</t>
  </si>
  <si>
    <t>547/17.11.2023</t>
  </si>
  <si>
    <t xml:space="preserve">Đường giao thông nội đồng bản Sùng Phài, xã Sùng Phài </t>
  </si>
  <si>
    <t>548/17.11.2023</t>
  </si>
  <si>
    <t>Nâng cấp đường bản Lò Suối Tủng, xã San Thàng</t>
  </si>
  <si>
    <t>950/13.11.2023</t>
  </si>
  <si>
    <t>Các dự án chuyển tiếp</t>
  </si>
  <si>
    <t>Nâng cấp cải tạo tuyến đường Khun Há</t>
  </si>
  <si>
    <t>Đường giao ra khu sản xuất bản Giẳng xã Mường Tè</t>
  </si>
  <si>
    <t xml:space="preserve">Sửa chữa, nâng cấp nhà văn hóa các bản xã Thu Lũm </t>
  </si>
  <si>
    <t>Sửa chữa trụ sở làm việc, nhà văn hóa trung tâm xã Bum Nưa</t>
  </si>
  <si>
    <t>Chương trình MTQG giảm nghèo bền vững</t>
  </si>
  <si>
    <t>B2</t>
  </si>
  <si>
    <t>Xây dựng cơ sở vật chất trường PTDTBT TH Lản Nhì Thàng</t>
  </si>
  <si>
    <t>Bổ sung cơ sở vật chất trường PTDTBT THCS Ma Li Pho, xã Ma Ly Pho, huyện Phong Thổ, tỉnh Lai Châu</t>
  </si>
  <si>
    <t>Đường nội đồng bản Nậm Hài, xã Mường Mô</t>
  </si>
  <si>
    <t>Nâng cấp đường giao thông Ló Mé, Lè Giằng, Là Pê 1,2; trung tâm xã Tá Pạ</t>
  </si>
  <si>
    <t>Đường giao thông liên vùng từ bản Mo Chi - bản Cờ Lò, xã Pa Ủ - bản Nậm Phìn, xã Nậm Khao, huyện Mường Tè.</t>
  </si>
  <si>
    <t>Cấp điện nông thôn từ điện lưới quốc gia bản (A Chè, Suối Voi, Nậm Phìn, Cờ Lò) thuộc các xã, huyện Mường Tè</t>
  </si>
  <si>
    <t>Trường PTDT bán trú Tiểu học Thu Lũm</t>
  </si>
  <si>
    <t>Xây dựng sân thể thao xã Bum Nưa</t>
  </si>
  <si>
    <t>Nâng cấp nước sinh hoạt trung tâm xã Mường Tè</t>
  </si>
  <si>
    <t>Xây dựng sân thể thao xã Thu Lũm</t>
  </si>
  <si>
    <t>Hệ thống đường giao thông nội đồng các bản xã Bum Nưa, huyện Mường Tè</t>
  </si>
  <si>
    <t>Hệ thống đường giao thông ra khu sản xuất bản Nậm Hản, Nậm Củm xã Mường Tè</t>
  </si>
  <si>
    <t>Hệ thống đường giao thông nội đồng các bản xã Thu Lũm, huyện Mường Tè</t>
  </si>
  <si>
    <t>Sửa chữa, nâng cấp nhà văn hóa bản Thu Lũm 1 xã Thu Lũm</t>
  </si>
  <si>
    <t>C1</t>
  </si>
  <si>
    <t>Xã Ta Gia, Huyện Than Uyên</t>
  </si>
  <si>
    <t>Xã Hua Nà, Huyện Than Uyên</t>
  </si>
  <si>
    <t>Xã Tà Mung, Huyện Than Uyên</t>
  </si>
  <si>
    <t>Nước sinh hoạt bản Phi Én, xã Tủa Sín Chải, huyện Sìn Hồ</t>
  </si>
  <si>
    <t>Xã Tủa Sín Chải, Huyện Sìn Hồ</t>
  </si>
  <si>
    <t>Xã Căn Co, Huyện Sìn Hồ</t>
  </si>
  <si>
    <t>Xã Mù Cả và xã Thu Lũm huyện Mường Tè</t>
  </si>
  <si>
    <t>Xã Can Hồ, Huyện Mường Tè</t>
  </si>
  <si>
    <t>Xã Ka Lăng, Huyện Mường Tè</t>
  </si>
  <si>
    <t>Xã Pa Ủ, Huyện Mường Tè</t>
  </si>
  <si>
    <t>Huyện Mường Tè, tỉnh Lai Châu</t>
  </si>
  <si>
    <t>Huyện Phong Thổ, tỉnh Lai Châu</t>
  </si>
  <si>
    <t>Huyện Sìn Hồ, tỉnh Lai Châu</t>
  </si>
  <si>
    <t xml:space="preserve">Xây dựng cơ sở vật chát các trường phổ thông DT bán trú THCS Vàng Ma Chải, Phổ thông DT bán trú THCS Sì Lở Lầu </t>
  </si>
  <si>
    <t>C2</t>
  </si>
  <si>
    <t>2808/17.11.2023</t>
  </si>
  <si>
    <t>Dự án bố trí ổn định dân cư tập trung vùng đặc biệt khó khăn bản Sin Chải, xã Sùng Phài, thành phố Lai Châu</t>
  </si>
  <si>
    <t>Sắp xếp ổn định dân cư xen ghép vùng đặc biệt khó khăn tại xã Tà Mung</t>
  </si>
  <si>
    <t>Sắp xếp di chuyển dân cư tập trung ra khỏi vùng nguy cơ thiên tai bản Ngam Ca xã Nậm Sỏ</t>
  </si>
  <si>
    <t>Sắp xếp ổn định dân cư bản Na Đông 1, xã Thèn Sin huyện Tam Đường</t>
  </si>
  <si>
    <t>Sắp xếp ổn định dân cư bản Khu Bình An (bản Mán Tiển) xã Bản Lang</t>
  </si>
  <si>
    <t>Sắp xếp, bố trí, ổn định dân cư bản Huổi Pha, xã Nậm Hăn, huyện Sìn Hồ</t>
  </si>
  <si>
    <t>Sắp xếp ổn định dân cư bản Ma Sang, xã Nậm Pì</t>
  </si>
  <si>
    <t>Sắp xếp ổn định dân cư bản bản Huổi Van, xã Nậm Hàng</t>
  </si>
  <si>
    <t>Đường giao thông và hệ thống thoát nước bản Suối Thầu</t>
  </si>
  <si>
    <t>549/17.11.2023</t>
  </si>
  <si>
    <t>Mở mới, đổ bê tông đường nội đồng bản Muông xã Mường Cang</t>
  </si>
  <si>
    <t>Kè bảo vệ đất lúa bản Phiêng Cẩm xã Mường Cang</t>
  </si>
  <si>
    <t>Đường nội đồng Pá Liềng - Bản Khá, xã Tà Mung</t>
  </si>
  <si>
    <t>Nâng cấp các tuyến đường nội bản Thẩm Phé xã Mường Kim</t>
  </si>
  <si>
    <t>Kè suối Nậm Lưng bảo vệ đất lúa và dân cư bản Là 1, Là 2 xã Mường Kim</t>
  </si>
  <si>
    <t>Nâng cấp trụ sở UBND xã Tà Hừa</t>
  </si>
  <si>
    <t>Mở mới đường nội đồng Cứu Còi bản Noong Ỏ xã Tà Hừa</t>
  </si>
  <si>
    <t>Mở mới đường nội đồng Pù Nhung (bản Cáp Na 1) xã Tà Hừa</t>
  </si>
  <si>
    <t>Đường nội đồng Pá Khoang xã Pha Mu</t>
  </si>
  <si>
    <t>Đường sản xuất bản Huổi Bắc xã Pha Mu</t>
  </si>
  <si>
    <t>Đường sản xuất từ đập Pom Én đến đầu bản Sen Đông xã Mường Than</t>
  </si>
  <si>
    <t>Đường sản xuất vùng chè bản Đắc xã Hua Nà</t>
  </si>
  <si>
    <t>Làm mới đường nội đồng bản Hua Đán xã Khoen On</t>
  </si>
  <si>
    <t>Đường nội đồng bản On đi Phiêng Mựt xã Khoen On</t>
  </si>
  <si>
    <t>Đường nội đồng bản Noong Thăng xã Phúc Than</t>
  </si>
  <si>
    <t>Đầu tư cấp điện sinh hoạt cho Nhân dân bản Pá Chít Tấu</t>
  </si>
  <si>
    <t>Đường giao thông đến trung tâm xã Pha Mu</t>
  </si>
  <si>
    <t>Đường nội bản Khâu Hỏm</t>
  </si>
  <si>
    <t>Đường nội bản Hua Sỏ</t>
  </si>
  <si>
    <t>Đường nội đồng bản Hua Ngò</t>
  </si>
  <si>
    <t>Đường đến bản Hua Cần</t>
  </si>
  <si>
    <t>Đường xuống bến thuyền bản Nậm Khăn</t>
  </si>
  <si>
    <t>Đường nội đồng bản Mít Nọi</t>
  </si>
  <si>
    <t>Đường giao thông bản Nà Nọi</t>
  </si>
  <si>
    <t>Thủy lợi tổ 24</t>
  </si>
  <si>
    <t>Nước sinh hoạt bản Chạm Cả</t>
  </si>
  <si>
    <t xml:space="preserve"> -</t>
  </si>
  <si>
    <t>Đường trục bản Nà Can; bản Phiêng Hoi; Đường ngõ bản các bản xã Bản Bo (Hua Sẳng; Nậm Phát; Cò Nọt Mông; Nà Khuy; Phiêng Tiên; Nà Út; Nà Can); Đường nội đồng các bản xã Bản Bo (Hua Sẳng; Nậm Phát; Cò Nọt Mông; Nà Khuy: Phiêng Tiên; Hợp Nhất; Nà Can)</t>
  </si>
  <si>
    <t>3297/20.11.2023</t>
  </si>
  <si>
    <t>Nâng cấp, cải tạo, cứng hóa đường giao thông đến trung tâm xã từ bản Nậm Cáy đến trung tâm xã Mù Sang - bản Sin Cai</t>
  </si>
  <si>
    <t>Nâng cấp, cải tạo đường giao thông đến trung tâm xã Tung Qua Lìn</t>
  </si>
  <si>
    <t>3370/17.11.2023</t>
  </si>
  <si>
    <t>3369/16.11.2023</t>
  </si>
  <si>
    <t>Sửa chữa hệ thống kênh mương bản Lả Nhì Thàng</t>
  </si>
  <si>
    <t>3373/17.11.2023</t>
  </si>
  <si>
    <t>Sửa chữa, nâng cấp cụm công trình thủy lợi xã Mồ Sì San</t>
  </si>
  <si>
    <t>3371/17.11.2023</t>
  </si>
  <si>
    <t>Sửa chữa, nâng cấp cụm công trình thủy lợi xã Tung Qua Lìn</t>
  </si>
  <si>
    <t>3372/17.11.2023</t>
  </si>
  <si>
    <t>Sửa chữa, nâng cấp cụm công trình thủy lợi xã Sin Suối Hồ</t>
  </si>
  <si>
    <t>3361/16.11.2023</t>
  </si>
  <si>
    <t>Kéo điện khu vực giãn dân bản Hoang Thèn</t>
  </si>
  <si>
    <t>3338/15.11.2023</t>
  </si>
  <si>
    <t>Kéo điện khu vực giãn dân bản Xin Chải - Mó nước bản Xin Chải</t>
  </si>
  <si>
    <t>3337/15.11.2023</t>
  </si>
  <si>
    <t>Trạm biến áp tại điểm trên bản Nhóm 1</t>
  </si>
  <si>
    <t>3340/15.11.2023</t>
  </si>
  <si>
    <t>Bổ sung hệ thống lưới điện cho các hộ gia đình các bản Mù Sang, Sin Chải và Lảng Than</t>
  </si>
  <si>
    <t>3339/15.11.2023</t>
  </si>
  <si>
    <t>Chợ Sì Lở Lầu</t>
  </si>
  <si>
    <t>2710/06.10.2023</t>
  </si>
  <si>
    <t>Sửa chữa, nâng cấp cụm công trình thủy lợi xã Pa Vây Sử</t>
  </si>
  <si>
    <t>3362/17.11.2023</t>
  </si>
  <si>
    <t>Cầu treo Na Sái-Nậm Há, xã Noong Hẻo, huyện Sìn Hồ</t>
  </si>
  <si>
    <t>Đường Dền Thàng-Nậm Pẻ, xã Nậm Cha, huyện Sìn Hồ</t>
  </si>
  <si>
    <t>Đường giao thông Ngài San-Tả San, xã Làng Mô, huyện Sìn Hồ</t>
  </si>
  <si>
    <t>Đường Huổi Lá-Quỳnh Nhai xã Nậm Hăn, huyện Sìn Hồ</t>
  </si>
  <si>
    <t>Đường từ tỉnh lộ 129-Căn Tỷ 2-Căn Tỷ 1, xã Ma Quai, huyện Sìn Hồ</t>
  </si>
  <si>
    <t>Đường từ Nậm Ngập đến Seo Phìn, xã Nậm Cha, huyện Sìn Hồ</t>
  </si>
  <si>
    <t>Nâng cấp đường trung tâm xã đến bản Hắt Hơ, xã Sà Dề Phìn, huyện Sìn Hồ</t>
  </si>
  <si>
    <t>Nâng cấp đường Nậm Há-Nậm Béo, xã Pu Sam Cáp, huyện Sìn Hồ</t>
  </si>
  <si>
    <t>Đường trung tâm xã đến bản Ka Sin Chải xã Tả Ngảo huyện Sìn Hồ</t>
  </si>
  <si>
    <t>Đường đến bản Tìa Khí xã Tủa Sín Chải huyện Sìn Hồ</t>
  </si>
  <si>
    <t>Thủy lợi Nậm Cày xã Tả Ngảo huyện Sìn Hồ tỉnh Lai Châu</t>
  </si>
  <si>
    <t>Thủy lợi bản Tìa Khí xã Tủa Sín Chải huyện Sìn Hồ</t>
  </si>
  <si>
    <t>Thủy lợi Chờ Sang Tê</t>
  </si>
  <si>
    <t>Thủy lợi Nề Cu Chỉa bản Căn Tỷ 1, xã Ma Quai huyện Sìn Hồ</t>
  </si>
  <si>
    <t>Thủy lợi Ná Cóng, bản Na Sái xã Noong Hẻo huyện Sìn Hồ</t>
  </si>
  <si>
    <t>Thủy lợi bản Pá Pha - Hua Pha xã Nậm Hăn huyện Sìn Hồ</t>
  </si>
  <si>
    <t>Thủy lợi Cha Pa Phòng xã Tả Ngảo huyện Sìn Hồ</t>
  </si>
  <si>
    <t>Chợ xã Nậm Cuổi</t>
  </si>
  <si>
    <t>Nâng cấp đường từ tỉnh lộ 128 đến TT xã Sà Dề Phìn</t>
  </si>
  <si>
    <t>Nâng cấp đường từ tỉnh lộ 129 đến TT xã Tả Phìn</t>
  </si>
  <si>
    <t>Đường Ngã ba Nậm Ngá đến trung tâm xã Nậm Hăn huyện Sìn Hồ</t>
  </si>
  <si>
    <t>Kiên cố hóa đường đến trung tâm xã Căn Co, Nậm Cuổi huyện Sìn Hồ</t>
  </si>
  <si>
    <t>Kiên cố hóa đường giao thông từ bản Huổi Chát xã Nậm Manh - Huổi Mắn đến Trung tâm xã Nậm Chà</t>
  </si>
  <si>
    <t>Kiên cố hóa đường đường giao thông từ Km43 đến trung tâm xã Nậm Chà</t>
  </si>
  <si>
    <t>Chợ xã Ka Lăng, huyện Mường Tè</t>
  </si>
  <si>
    <t>Cứng hóa đường từ các bản Sín Chải A + B, Chà Gá đến trung tâm xã Pa Vệ Sủ, huyện Mường Tè</t>
  </si>
  <si>
    <t>Cứng hóa đường từ các bản Xà Hồ, Pa Ủ, Hà Xi đến trung tâm xã Pa Ủ, huyện Mường Tè</t>
  </si>
  <si>
    <t>Cứng hóa đường giao thông Km 13 - bản Pa Thắng - TT xã Thu Lũm</t>
  </si>
  <si>
    <t>Đường giao thông nông thôn phục vụ sản xuất các bản (Xà Hồ, Ứ Ma) xã Pa Ủ</t>
  </si>
  <si>
    <t>Đường giao thông nội bản các bản (Phìn Khò, Tả Phìn, Đầu Nậm Xả, Huổi Han) xã Bum Tở</t>
  </si>
  <si>
    <t>Đường giao thông bản Pa Thắng - bản A Chè, xã Thu Lũm, huyện Mường Tè</t>
  </si>
  <si>
    <t>Trường tiểu học xã Nậm Sỏ</t>
  </si>
  <si>
    <t>2807/17.11.2023</t>
  </si>
  <si>
    <t>Trường Phổ thông dân tộc bán trú tiểu học Giang Ma</t>
  </si>
  <si>
    <t>Trường Phổ thông dân tộc bán trú THCS Lản Nhì Thàng, xã Lản Nhì Thàng, huyện Phong Thổ, tỉnh Lai Châu</t>
  </si>
  <si>
    <t>Trường Tiểu học Làng Mô xã Làng Mô huyện Sìn Hồ</t>
  </si>
  <si>
    <t>Trường Phổ thông dân tộc bán trú Tiểu học và THCS Trung Chải</t>
  </si>
  <si>
    <t>Trường Phổ thông dân tộc bán trú THCS Nậm Manh</t>
  </si>
  <si>
    <t>Hỗ trợ đầu tư bảo tồn làng, bản văn hóa truyền thống tiêu biểu của các dân tộc thiểu số - Dân tộc Giáy (bản San Thàng, thành phố Lai Châu)</t>
  </si>
  <si>
    <t>947/11.9.2023</t>
  </si>
  <si>
    <t>3294/20.11.2023</t>
  </si>
  <si>
    <t>Bản du lịch cộng đồng Sin Suối Hồ, xã Sin Suối Hồ, huyện Phong Thổ gắn với du lịch sinh thái, nông nghiệp</t>
  </si>
  <si>
    <t>3365/17.11.2023</t>
  </si>
  <si>
    <t>Bảo tồn phát huy giá trị văn hóa truyền thống tốt đẹp của các dân tộc thiểu số gắn với phát triển du lịch, huyện Sìn Hồ</t>
  </si>
  <si>
    <t>Nâng cấp đường trục bản Bản Thẳm, xã Bản Hon</t>
  </si>
  <si>
    <t>Công trình nhà văn hóa bản Phiêng Pẳng xã Bản Bo</t>
  </si>
  <si>
    <t>Đường nội bản Nậm Tần Xá</t>
  </si>
  <si>
    <t>Thủy lợi Pá Phặt bản Phìn Hồ</t>
  </si>
  <si>
    <t>Thủy lợi Huổi Ta Tánh bản Ma Quai Thàng</t>
  </si>
  <si>
    <t>Công trình công cộng điểm di dân cư bản Nậm Tần Xá xã Pa Tần huyện Sìn Hồ</t>
  </si>
  <si>
    <t>Đường giao thông từ bản Pa Cheo đến nhóm Dền Thàng</t>
  </si>
  <si>
    <t>Bổ sung cơ sở vật chất trường Mầm non trung tâm xã Nậm Ban</t>
  </si>
  <si>
    <t>1881/21.11.2023</t>
  </si>
  <si>
    <t>Điểm Trường bản Nậm Cười - Trường MN xã Hua Bum</t>
  </si>
  <si>
    <t>1880/21.11.2023</t>
  </si>
  <si>
    <t>Nâng cấp, mở rộng thủy lợi Pề Ngài 1,2, xã Nậm Pì</t>
  </si>
  <si>
    <t>1882/21.11.2023</t>
  </si>
  <si>
    <t>Đường đi khu sản xuất bản Táng Ngá, xã Nậm Chà (giai đoạn 2)</t>
  </si>
  <si>
    <t>1883/21.11.2023</t>
  </si>
  <si>
    <t>DANH MỤC CÁC CHƯƠNG TRÌNH, DỰ ÁN SỬ DỤNG VỐN NGÂN SÁCH NHÀ NƯỚC NĂM 2025</t>
  </si>
  <si>
    <t xml:space="preserve">(Kèm theo Quyết định số:        /QĐ-UBND ngày         /01/2025 của UBND tỉnh Lai Châu) </t>
  </si>
  <si>
    <t>Giá trị khối lượng thực hiện từ khởi công đến 31/12/2024</t>
  </si>
  <si>
    <t>Lũy kế vốn đã bố trí đến 31/12/2024</t>
  </si>
  <si>
    <t>Kế hoạch vốn năm 2025</t>
  </si>
  <si>
    <t>Dự án chuyển tiếp hoàn thành  năm 2025</t>
  </si>
  <si>
    <t>Bể bơi luyện tập và thi đấu; ao luyện tập chiến lược; các hạng mục phụ trợ</t>
  </si>
  <si>
    <t>1575/02.12.2022</t>
  </si>
  <si>
    <t>Trụ sở làm việc Công an các xã: Phúc Khoa huyện Tân Uyên; Ma Quai, Phìn Hồ, Tả Phìn huyện Sìn Hồ; Bản Hon huyện Tam Đường</t>
  </si>
  <si>
    <t xml:space="preserve">05 trụ sở làm công an xã </t>
  </si>
  <si>
    <t>2024-2025</t>
  </si>
  <si>
    <t>873/18.6.2024</t>
  </si>
  <si>
    <t>Dự án hoàn thành năm 2025</t>
  </si>
  <si>
    <t>Xây dựng cơ sở vật chất trường phổ thông Dân tộc nội trú Trung học phổ thông huyện Tam Đường</t>
  </si>
  <si>
    <t>Gồm 13 phòng làm việc chức năng; 05 phòng học; 05 phòng nội trú; 05 phòng công vụ giáo viên và 01 nhà đa năng</t>
  </si>
  <si>
    <t>242/15.3.2024</t>
  </si>
  <si>
    <t>2105/21.11.2023</t>
  </si>
  <si>
    <t>Nâng cấp, mở rộng Trường Chính trị tỉnh Lai Châu</t>
  </si>
  <si>
    <t>229/13.3.2024</t>
  </si>
  <si>
    <t>830/07.6.2024</t>
  </si>
  <si>
    <t>Xây dựng mới 03 khu (A, B, C); xây hoàn chỉnh khu A gồm Sân vận động 2000 chỗ, sân thi đấu thể thao và các hạng mục phụ trợ; Khu B, C thực hiện GPMB và HTKT</t>
  </si>
  <si>
    <t>1286/01.10.2021</t>
  </si>
  <si>
    <t>Dự án hoàn thành đã có quyết định quyết toán</t>
  </si>
  <si>
    <t>Đường Mường Tè - Pa Ủ, huyện Mường Tè</t>
  </si>
  <si>
    <t>2002-2015</t>
  </si>
  <si>
    <t>1536/31.10.2024</t>
  </si>
  <si>
    <t>2024-2026</t>
  </si>
  <si>
    <t>2069/14.11.2023</t>
  </si>
  <si>
    <t>Dự án chuyển tiếp hoàn thành năm 2025</t>
  </si>
  <si>
    <t>209/07.3.2024</t>
  </si>
  <si>
    <t>Dự án Phát triển nông thôn thích ứng với thiên tai</t>
  </si>
  <si>
    <t>2379/29.12.2023</t>
  </si>
  <si>
    <t>Ban QLDA huyện Sìn Hồ</t>
  </si>
  <si>
    <t>Đường Phìn Hồ - Phong Thổ, huyện Sìn Hồ</t>
  </si>
  <si>
    <t>839/18.11.1997</t>
  </si>
  <si>
    <t>San gạt mặt bằng và Hạ tầng kỹ thuật khu dân cư số 6 thị xã Lai Châu (Giai đoạn I)</t>
  </si>
  <si>
    <t>2008-2009</t>
  </si>
  <si>
    <t>691/26.5.2008</t>
  </si>
  <si>
    <t>Nâng cấp tuyến đường Nậm Sỏ - Ui Dạo - Ui Thái - Khau Hỏm - Nà Ui xã Nậm Sỏ</t>
  </si>
  <si>
    <t>17km</t>
  </si>
  <si>
    <t>826/06.6.2024</t>
  </si>
  <si>
    <t>Văn hóa thông tin</t>
  </si>
  <si>
    <t>Hạ tầng một số điểm du lịch, văn hóa huyện Tam Đường, Phong Thổ</t>
  </si>
  <si>
    <t>978/01.7.2024</t>
  </si>
  <si>
    <t>Tỉnh đoàn Lai Châu</t>
  </si>
  <si>
    <t>Các hạng mục phụ trợ Trung tâm hoạt động thanh thiếu nhi tỉnh Lai Châu</t>
  </si>
  <si>
    <t>2011-2013</t>
  </si>
  <si>
    <t>1230/21.10.2011</t>
  </si>
  <si>
    <t>Ngân sách tỉnh bổ sung cho Ngân sách huyện để thực hiện các nhiệm vụ xây dựng nông thôn mới (Từ nguồn thu xổ số kiến thiết)</t>
  </si>
  <si>
    <t xml:space="preserve">Huyện Tam Đường </t>
  </si>
  <si>
    <t xml:space="preserve">Huyện Phong Thổ </t>
  </si>
  <si>
    <t xml:space="preserve">Huyện Nậm Nhùn </t>
  </si>
  <si>
    <t xml:space="preserve">Huyện Sìn Hồ  </t>
  </si>
  <si>
    <t xml:space="preserve">Thành phố Lai Châu </t>
  </si>
  <si>
    <t>Nguồn xổ số kiến thiết phân bổ sau</t>
  </si>
  <si>
    <t>Các Chương trình trọng điểm theo Nghị quyết đại hội Đảng bộ tỉnh nhiệm kỳ 2021-2025 (vốn bổ sung cho ngân sách huyện, thành phố)</t>
  </si>
  <si>
    <t>Xã Nậm Sỏ</t>
  </si>
  <si>
    <t>677/17.6.2022</t>
  </si>
  <si>
    <t>Xã Pắc Ta</t>
  </si>
  <si>
    <t>678/17.6.2022</t>
  </si>
  <si>
    <t>Xã Bình Lư</t>
  </si>
  <si>
    <t>2465/11.7.2022</t>
  </si>
  <si>
    <t>3161/30.11.2022</t>
  </si>
  <si>
    <t>Các xã: Hoang Thèn, Huổi Luông, Ma Ly Pho</t>
  </si>
  <si>
    <t>3162/30.11.2022</t>
  </si>
  <si>
    <t>2575/25.11.2022</t>
  </si>
  <si>
    <t>2424/01.12.2022</t>
  </si>
  <si>
    <t>Các xã: Mường Mít, Ta Gia</t>
  </si>
  <si>
    <t>2 đầu mối; 4,5 km kênh</t>
  </si>
  <si>
    <t>1760/04.8.2022</t>
  </si>
  <si>
    <t>Các xã: Nậm Cần, Thân Thuộc,…</t>
  </si>
  <si>
    <t>676/17.6.2022</t>
  </si>
  <si>
    <t>Các xã: Nậm Hăn, Nậm Cuổi, Căn Co,…</t>
  </si>
  <si>
    <t>2576/25.11.2022</t>
  </si>
  <si>
    <t>Dự án khởi công mới 2023</t>
  </si>
  <si>
    <t>2425/01.12.2022</t>
  </si>
  <si>
    <t>NGÂN SÁCH TRUNG ƯƠNG (VỐN THEO TIÊU CHÍ ĐỊNH MỨC VÀ VỐN NƯỚC NGOÀI)</t>
  </si>
  <si>
    <t>Cải tạo, sửa chữa tuyến đường giao thông các xã Pa Vệ Sủ, Pa Ủ, huyện Mường Tè</t>
  </si>
  <si>
    <t>2023-2026</t>
  </si>
  <si>
    <t>1580/02.12.2022</t>
  </si>
  <si>
    <t>Đường tránh thị trấn Tân Uyên</t>
  </si>
  <si>
    <t>Ngành Quản lý tài nguyên môi trường, phòng chống thiên tai và biến đổi khí hậu</t>
  </si>
  <si>
    <t>Danh mục dự án khởi công mới năm 2025</t>
  </si>
  <si>
    <t xml:space="preserve">Dự án: Phát triển nông thôn thích ứng với thiên tai tỉnh Lai Châu </t>
  </si>
  <si>
    <t>Các huyện</t>
  </si>
  <si>
    <t>830/7.6.2024</t>
  </si>
  <si>
    <t>Xã San Thàng</t>
  </si>
  <si>
    <t>Các dự án khởi công mới năm 2025</t>
  </si>
  <si>
    <t xml:space="preserve">Đường giao thông nội đồng bản Lùng Thàng, xã Sùng Phài </t>
  </si>
  <si>
    <t>Đường nội đồng số 2 bản Căn Câu, xã Sùng Phài</t>
  </si>
  <si>
    <t>Lắp đặt biển báo, biển chỉ dẫn, gờ giảm tốc trên các tuyến đường xã trên địa bàn San Thàng</t>
  </si>
  <si>
    <t>Nâng cấp sửa chữa đường bản Huổi Hằm</t>
  </si>
  <si>
    <t>Xã Mường Cang</t>
  </si>
  <si>
    <t>3921/17.11.2023</t>
  </si>
  <si>
    <t>Làm rãnh đường giao thông nông thôn nội bản Cẩm Trung 1</t>
  </si>
  <si>
    <t>Xã Mường Than</t>
  </si>
  <si>
    <t>187/20.11.2023</t>
  </si>
  <si>
    <t>Nâng cấp đường nội bản Đán Đăm</t>
  </si>
  <si>
    <t>Xã Hua Nà</t>
  </si>
  <si>
    <t>114/20.11.2023</t>
  </si>
  <si>
    <t>Đường sản xuất bản Hát Nam, bản Vè</t>
  </si>
  <si>
    <t>Xã Mường Mít</t>
  </si>
  <si>
    <t>132/20.11.2023</t>
  </si>
  <si>
    <t>Xã Phúc Than</t>
  </si>
  <si>
    <t>186/16.11.2023</t>
  </si>
  <si>
    <t>Mở mới, nâng cấp sửa chữa đường sản xuất bản Hỳ</t>
  </si>
  <si>
    <t>Xã Ta Gia</t>
  </si>
  <si>
    <t>3923/17.11.2023</t>
  </si>
  <si>
    <t>Hệ thống xử lý nước thải tập trung thị trấn Than Uyên (giai đoạn 1)</t>
  </si>
  <si>
    <t>Thị trấn Than Uyên</t>
  </si>
  <si>
    <t>3924/17.11.2023</t>
  </si>
  <si>
    <t>Điểm tập kết, trung chuyển chất thải rắn sinh hoạt trên địa bàn 04 xã Phúc Than, Mường Than, Mường Cang, Mường Kim và Thị trấn</t>
  </si>
  <si>
    <t>Các xã Phúc Than, Mường Than, Mường Cang, Mường Kim, Thị trấn Than Uyên</t>
  </si>
  <si>
    <t>3925/17.11.2023</t>
  </si>
  <si>
    <t>Nâng cấp, mở rộng bãi chôn lấp rác thải</t>
  </si>
  <si>
    <t>3926/17.11.2023</t>
  </si>
  <si>
    <t>Làm hệ thống trụ nước, bể nước và bến lấy nước phục vụ công tác chữa cháy trên địa bàn huyện Than Uyên</t>
  </si>
  <si>
    <t>3927/17.11.2023</t>
  </si>
  <si>
    <t>Nhà thư viện huyện Than Uyên</t>
  </si>
  <si>
    <t>3928/17.11.2023</t>
  </si>
  <si>
    <t xml:space="preserve">Mở mới tuyến đường sản xuất Huổi Tưng, bản Ít Chom </t>
  </si>
  <si>
    <t>59b/22.11.2023</t>
  </si>
  <si>
    <t>Nâng cấp đường SX vùng chè Khau Giềng - Bó Lun</t>
  </si>
  <si>
    <t>Xã Hố Mít</t>
  </si>
  <si>
    <t>3 km</t>
  </si>
  <si>
    <t>Nâng cấp đường nội bản Phiêng Phát 1</t>
  </si>
  <si>
    <t>Xã Trung Đồng</t>
  </si>
  <si>
    <t xml:space="preserve">1 km </t>
  </si>
  <si>
    <t>Nâng cấp, sủa chữa đường nội bản Bút Dưới</t>
  </si>
  <si>
    <t>0,4 km</t>
  </si>
  <si>
    <t>Nâng cấp đường giao thông bản Hua Ít</t>
  </si>
  <si>
    <t>0,8 km</t>
  </si>
  <si>
    <t>Xã Nậm Cần</t>
  </si>
  <si>
    <t>0,5 km</t>
  </si>
  <si>
    <t>Nâng cấp, sửa chữa nước sinh hoạt bản Nậm Khăn</t>
  </si>
  <si>
    <t>Xã Tà Mít</t>
  </si>
  <si>
    <t>210 hộ</t>
  </si>
  <si>
    <t>Đường giao thông nội đồng bản Nà Ban, xã Thân Thuộc</t>
  </si>
  <si>
    <t>Xã Thân Thuộc</t>
  </si>
  <si>
    <t>0,9 km</t>
  </si>
  <si>
    <t>Đường giao thông nội đồng bản Hua Puông, xã Nậm Cần</t>
  </si>
  <si>
    <t>0,7 km</t>
  </si>
  <si>
    <t>Đường giao thông nội bản Tà Mít, xã Tà Mít</t>
  </si>
  <si>
    <t>Đường sản xuất vùng chè bản Nậm Bon, xã Phúc Khoa</t>
  </si>
  <si>
    <t>Xã Phúc Khoa</t>
  </si>
  <si>
    <t>0,6 km</t>
  </si>
  <si>
    <t>Đường giao thông nội đồng bản Pắc Ta, xã Pắc Ta</t>
  </si>
  <si>
    <t>1,6 km</t>
  </si>
  <si>
    <t>Sửa chữa Nhà văn hóa và các hạng mục phụ trợ Nhà văn hóa bản Phiêng Phát, xã Trung Đồng</t>
  </si>
  <si>
    <t>01 NVH</t>
  </si>
  <si>
    <t>Sửa chữa thủy lợi Nậm Đanh, xã Nậm Sỏ</t>
  </si>
  <si>
    <t>12 ha</t>
  </si>
  <si>
    <t>Sửa chữa thủy lợi bản Phương Nam, xã Mường Khoa</t>
  </si>
  <si>
    <t>Xã Mường Khoa</t>
  </si>
  <si>
    <t>35 ha</t>
  </si>
  <si>
    <t>Sửa chữa thủy lợi bản Khâu Giềng, xã Hố Mít</t>
  </si>
  <si>
    <t>40 ha</t>
  </si>
  <si>
    <t>Trung tâm Giáo dục - Thường xuyên</t>
  </si>
  <si>
    <t>4082/13.12.2022</t>
  </si>
  <si>
    <t>Đầu tư Trung tâm Văn hóa - Thể thao huyện</t>
  </si>
  <si>
    <t>Xây dựng Hội trường 350 chỗ ngồi. Xây dựng bể bơi 200m2 và các hạng mục phụ trợ khác</t>
  </si>
  <si>
    <t>4083/13.12.2022</t>
  </si>
  <si>
    <t>Nâng cấp, cải tạo tuyến đường Bản Giang - Nùng Nàng và các công trình trên tuyến</t>
  </si>
  <si>
    <t>Xã Bản Giang; Nùng Nàng</t>
  </si>
  <si>
    <t>Bê tông hóa tuyến đường, với chiều dài 7,6km; xây dựng mới cầu bê tông và đường dẫn hai đầu cầu.</t>
  </si>
  <si>
    <t>4064/13.12.2022</t>
  </si>
  <si>
    <t>Xã Tả Lèng</t>
  </si>
  <si>
    <t>Nâng cấp mặt đường và công trình trên tuyến</t>
  </si>
  <si>
    <t>4065/13.12.2022</t>
  </si>
  <si>
    <t>Xã Khun Há</t>
  </si>
  <si>
    <t>Nâng cấp mặt đường và công trình trên tuyến với chiều dài 5,6km</t>
  </si>
  <si>
    <t>4066/13.12.2022</t>
  </si>
  <si>
    <t>Nhà hiệu bộ 2 tầng, 8 phòng; nhà lớp học 3 tầng 18 phòng và các hạng mục phụ trợ</t>
  </si>
  <si>
    <t>3459/4.12.2023</t>
  </si>
  <si>
    <t>Xã Bản Bo</t>
  </si>
  <si>
    <t>Xã Nùng Nàng</t>
  </si>
  <si>
    <t>0,32 km</t>
  </si>
  <si>
    <t>Nhà văn hóa bản Km2 xã Bình Lư + các hạng mục phụ trợ</t>
  </si>
  <si>
    <t>Xã Hồ Thầu</t>
  </si>
  <si>
    <t>0,25 km và rãnh dọc thoát nước</t>
  </si>
  <si>
    <t>0,5 km và rãnh dọc thoát nước</t>
  </si>
  <si>
    <t>Đường ra khu sản xuất bản Suối Thầu Thấp</t>
  </si>
  <si>
    <t>Xã Bản Giang</t>
  </si>
  <si>
    <t>Đường nội đồng khu sản xuất bản Suối Thầu, xã Bản Giang</t>
  </si>
  <si>
    <t>0,25 km</t>
  </si>
  <si>
    <t>0,3 km và các công trình trên tuyến</t>
  </si>
  <si>
    <t>0,065km và hệ thống rãnh thoát nước; Nâng cấp sân nhà văn hóa+khuôn viên</t>
  </si>
  <si>
    <t>0,25 km và các công trình trên tuyến</t>
  </si>
  <si>
    <t>Làm đường bê tông nội đồng bản Lờ Thàng 1+2 (từ đường liên xã Thèn Sin- Sùng Phài đến cầu treo bản Lở Thàng 1+2 (bên kia suối))</t>
  </si>
  <si>
    <t>Xã Thèn Sin</t>
  </si>
  <si>
    <t>0,2 km và các công trình trên tuyến</t>
  </si>
  <si>
    <t>Làm mương bê tông  thuỷ lợi Nà Lóoc, bản Nà Khum, xã Bản Hon</t>
  </si>
  <si>
    <t>Xã bản Hon</t>
  </si>
  <si>
    <t>0,3 km</t>
  </si>
  <si>
    <t xml:space="preserve">Sửa chữa đường trục bản Nậm Phát, xã Bản Bo </t>
  </si>
  <si>
    <t xml:space="preserve"> 0,3 km</t>
  </si>
  <si>
    <t>Sửa chữa đường trục bản Ma Sao Phìn Thấp, xã Khun Há</t>
  </si>
  <si>
    <t>Xây dựng Nhà văn hóa bản Nậm Cung, xã Mường So</t>
  </si>
  <si>
    <t>Xã Mường So</t>
  </si>
  <si>
    <t>19/21.02.2024</t>
  </si>
  <si>
    <t>Sửa chữa, nâng cấp đường nội đồng Chi Bú bản Cang, xã Khổng Lào</t>
  </si>
  <si>
    <t>Xã Khổng Lào</t>
  </si>
  <si>
    <t>109/17.11.2023</t>
  </si>
  <si>
    <t>Sửa chữa đường giao thông nội bản Pờ Ma Hồ, xã Ma Li Pho</t>
  </si>
  <si>
    <t>Xã Ma Li Pho</t>
  </si>
  <si>
    <t>0,42 km</t>
  </si>
  <si>
    <t>Xã Huổi Luông</t>
  </si>
  <si>
    <t>02 cống thoát nước</t>
  </si>
  <si>
    <t>Xã Khổng Lào</t>
  </si>
  <si>
    <t>0,626 km</t>
  </si>
  <si>
    <t>1 km</t>
  </si>
  <si>
    <t>Nâng cấp, sửa chữa đường nội thôn Tây Sơn</t>
  </si>
  <si>
    <t>1,1 km</t>
  </si>
  <si>
    <t>Nhà văn hoá bản Chiềng Chăn</t>
  </si>
  <si>
    <t>Xã Chăn Nưa</t>
  </si>
  <si>
    <t>640/31.12.2023</t>
  </si>
  <si>
    <t>Xã Lùng Thàng</t>
  </si>
  <si>
    <t>341/31.12.2023</t>
  </si>
  <si>
    <t>Sửa chữa nâng cấp thuỷ lợi Nậm Cày bản Nậm Cày</t>
  </si>
  <si>
    <t>15 ha</t>
  </si>
  <si>
    <t>130 hộ</t>
  </si>
  <si>
    <t>Xã Nậm Tăm</t>
  </si>
  <si>
    <t>0,147 km</t>
  </si>
  <si>
    <t>0,45 km</t>
  </si>
  <si>
    <t>Xã Nậm Mạ</t>
  </si>
  <si>
    <t>Rãnh thoát nước 0,75 km</t>
  </si>
  <si>
    <t>Nhà Văn hóa bản Hồng Ngài, xã Pú Đao</t>
  </si>
  <si>
    <t>Xã Pú Đao</t>
  </si>
  <si>
    <t>Các dự án khởi công mới</t>
  </si>
  <si>
    <t>Đường giao thông xuống bến đò bản Cang (giai đoạn II) xã Mường Mô</t>
  </si>
  <si>
    <t>Xã Mường Mô</t>
  </si>
  <si>
    <t>0,05 km</t>
  </si>
  <si>
    <t>Xã Mường Tè</t>
  </si>
  <si>
    <t>2,3km</t>
  </si>
  <si>
    <t>341/29.11.2022</t>
  </si>
  <si>
    <t>Xã Thu Lũm</t>
  </si>
  <si>
    <t>Nhà văn hóa các bản 600m2</t>
  </si>
  <si>
    <t>180B/25.11.2022</t>
  </si>
  <si>
    <t>Xã Bum Nưa</t>
  </si>
  <si>
    <t>Sửa chữa, nâng cấp</t>
  </si>
  <si>
    <t>2623/28.11.2022</t>
  </si>
  <si>
    <t>Xã Nậm Khao</t>
  </si>
  <si>
    <t>86 phòng và 4 hạng mục phụ trợ</t>
  </si>
  <si>
    <t>2022-2025</t>
  </si>
  <si>
    <t>1537/28.11.2022</t>
  </si>
  <si>
    <t>Xã Nậm Xe và xã Sin Suối Hồ</t>
  </si>
  <si>
    <t>2022-2024</t>
  </si>
  <si>
    <t>2512/03.10.2022</t>
  </si>
  <si>
    <t>Xã Dào San  và xã Vàng Ma Chải</t>
  </si>
  <si>
    <t>2510/03.10.2022</t>
  </si>
  <si>
    <t>Xã Lản Nhì Thàng</t>
  </si>
  <si>
    <t>Nhà cấp III - 02 tầng; DTXD: 269,7 m2</t>
  </si>
  <si>
    <t>179/28.2.2023</t>
  </si>
  <si>
    <t>Xây dựng nhà 01 nhà hiệu bộ (cấp III, 02 tầng) + các hạng mục phụ trợ</t>
  </si>
  <si>
    <t>2157/03.8.2023</t>
  </si>
  <si>
    <t>Các xã: Huổi Luông, Ma Li Pho</t>
  </si>
  <si>
    <t xml:space="preserve">8 km </t>
  </si>
  <si>
    <t>Nâng cấp, cải tạo đường giao thông trung tâm xã Mường So</t>
  </si>
  <si>
    <t>2,5 km</t>
  </si>
  <si>
    <t>117 hộ</t>
  </si>
  <si>
    <t>2023-2024</t>
  </si>
  <si>
    <t>2671/14.12.2022</t>
  </si>
  <si>
    <t>Đường từ Làng Sảng - Tả Thàng - Hồng Thu Chồ, xã Hồng Thu</t>
  </si>
  <si>
    <t>2290/29.12.2023</t>
  </si>
  <si>
    <t>2292/29.12.2023</t>
  </si>
  <si>
    <t>2288/29.12.2023</t>
  </si>
  <si>
    <t>Nâng cấp đường từ TL129 - Nà Kế 2 - Trung Sung A - Hồng Thu Chồ</t>
  </si>
  <si>
    <t>2291/29.12.2023</t>
  </si>
  <si>
    <t>Nâng cấp đường vào bản Seo Phìn, xã Nậm Cha</t>
  </si>
  <si>
    <t>2287/29.12.2023</t>
  </si>
  <si>
    <t>Nâng cấp đường từ trung tâm xã Nậm Cuổi đến trung tâm xã Nậm Hăn</t>
  </si>
  <si>
    <t>2289/29.12.2023</t>
  </si>
  <si>
    <t xml:space="preserve">Xã Mường Mô </t>
  </si>
  <si>
    <t>1,48km</t>
  </si>
  <si>
    <t>266 /08.12.2022</t>
  </si>
  <si>
    <t>Cấp điện nông thôn từ điện lưới quốc gia đến các bản xã Nậm Chà (Huổi Dạo, Huổi Lính) Nậm Manh (Nậm Pồ); Nậm Ban (Nậm Vản); Hua Bum (Nậm Cười, Nậm Tảng)</t>
  </si>
  <si>
    <t>Các xã: Nậm Chà, Nậm Manh; Nậm Ban; Hua Bum</t>
  </si>
  <si>
    <t>314 hộ</t>
  </si>
  <si>
    <t>Đường nội đồng đi khu sản xuất Nậm Đắc - Nậm Đoong (Pa Lắp) xã Pú Đao</t>
  </si>
  <si>
    <t>1717/12.8.2022; 597/29.11.2022</t>
  </si>
  <si>
    <t>343 hộ</t>
  </si>
  <si>
    <t>1684/05.8.2022; 155/09.11.2022</t>
  </si>
  <si>
    <t>1718/12.8.2022; 595/29.11.2022</t>
  </si>
  <si>
    <t>Thu Lũm, Can Hồ, Pa Ủ</t>
  </si>
  <si>
    <t>290 hộ</t>
  </si>
  <si>
    <t>1683/05.8.2022; 387/07.10.2022</t>
  </si>
  <si>
    <t>05 P học, 04 P CVGV, các HMPT</t>
  </si>
  <si>
    <t>2025/22.9.2022</t>
  </si>
  <si>
    <t>Đường; 0,9ha MB; thoát nước; đường chạy</t>
  </si>
  <si>
    <t>126/26.9.2022</t>
  </si>
  <si>
    <t xml:space="preserve"> 515 hộ; các công trình công cộng  </t>
  </si>
  <si>
    <t>256/28.9.2022</t>
  </si>
  <si>
    <t>Xây dựng bổ sung các HM</t>
  </si>
  <si>
    <t>153/26.9.2022</t>
  </si>
  <si>
    <t>2,25km</t>
  </si>
  <si>
    <t>126a/26.9.2022</t>
  </si>
  <si>
    <t>Mở mới 0,8km; nâng cấp 4,924km</t>
  </si>
  <si>
    <t>255/28.9.2022</t>
  </si>
  <si>
    <t>3,01 km</t>
  </si>
  <si>
    <t>155/29.9.2022</t>
  </si>
  <si>
    <t>Nâng cấp; bổ sung các HMPT</t>
  </si>
  <si>
    <t>180C/25.11.2022</t>
  </si>
  <si>
    <t>155 hộ</t>
  </si>
  <si>
    <t>379 hộ</t>
  </si>
  <si>
    <t>304 hộ</t>
  </si>
  <si>
    <t xml:space="preserve">5,5 ha </t>
  </si>
  <si>
    <t>208/23.02.2023</t>
  </si>
  <si>
    <t>215/23.02.2023</t>
  </si>
  <si>
    <t>212/23.02.2023</t>
  </si>
  <si>
    <t>214/23.02.2023</t>
  </si>
  <si>
    <t>213/23.02.2023</t>
  </si>
  <si>
    <t>Dự án: Trạm y tế xã Bản Lang</t>
  </si>
  <si>
    <t>13 phòng và 5 hạng mục phụ trợ</t>
  </si>
  <si>
    <t>1132/ 24.8.2022</t>
  </si>
  <si>
    <t>Xã Khoen On</t>
  </si>
  <si>
    <t>01 trạm</t>
  </si>
  <si>
    <t>Xã Nậm Cuổi</t>
  </si>
  <si>
    <t>Trạm Y Tế xã Ma Quai</t>
  </si>
  <si>
    <t>Xã Ma Quai</t>
  </si>
  <si>
    <t>Xã Tủa Sin Chải</t>
  </si>
  <si>
    <t>Xã Tả Ngảo</t>
  </si>
  <si>
    <t>27 phòng và 11 hạng mục phụ trợ</t>
  </si>
  <si>
    <t>1602/05.12.2022</t>
  </si>
  <si>
    <t>27 phòng và 12 hạng mục phụ trợ</t>
  </si>
  <si>
    <t>1591/02.12.2022</t>
  </si>
  <si>
    <t>25 phòng và 18 hạng mục phụ trợ</t>
  </si>
  <si>
    <t>1590/ 02.12.2022</t>
  </si>
  <si>
    <t>18 phòng và 5 hạng mục phụ trợ</t>
  </si>
  <si>
    <t>1601/05.12.2022</t>
  </si>
  <si>
    <t>28 phòng và 10 hạng mục phụ trợ</t>
  </si>
  <si>
    <t>1603/05.12.2022</t>
  </si>
  <si>
    <t>Xây dựng nhà khám, chữa bệnh và điều trị Trung tâm y tế huyện Than Uyên</t>
  </si>
  <si>
    <t>Nội dung 2: Hỗ trợ nhà ở</t>
  </si>
  <si>
    <t>Xã Mường Kim</t>
  </si>
  <si>
    <t>583 hộ</t>
  </si>
  <si>
    <t>894/28.03.2023</t>
  </si>
  <si>
    <t>Nội dung 3: Hỗ trợ đất sản xuất</t>
  </si>
  <si>
    <t>Nội dung 1: Hỗ trợ đất ở</t>
  </si>
  <si>
    <t>1478/07.9.2022</t>
  </si>
  <si>
    <t>d</t>
  </si>
  <si>
    <t>2695/12.8.2022</t>
  </si>
  <si>
    <t>Nội dung 6: Nước sinh hoạt tập trung</t>
  </si>
  <si>
    <t>Nước sinh hoạt Diền Thàng, xã Tả Ngảo</t>
  </si>
  <si>
    <t>2284/29.12.2023</t>
  </si>
  <si>
    <t>97 hộ</t>
  </si>
  <si>
    <t>1405/22.7.2022</t>
  </si>
  <si>
    <t>1633/20.7.2022</t>
  </si>
  <si>
    <t>1326/5.8.2022</t>
  </si>
  <si>
    <t>2612/05.8.2022</t>
  </si>
  <si>
    <t>63/18.1.2023</t>
  </si>
  <si>
    <t>Xã Nậm Hăn</t>
  </si>
  <si>
    <t>1795/5.8.2022</t>
  </si>
  <si>
    <t>1987/10.8.2022</t>
  </si>
  <si>
    <t>1965/5.8.2022</t>
  </si>
  <si>
    <t>Đầu tư, hỗ trợ vùng trồng dược liệu quý trên địa bàn huyện Mường Tè</t>
  </si>
  <si>
    <t>0,5km,  rãnh thoát nước L=150m</t>
  </si>
  <si>
    <t>Đường giao thông và hệ thống thoát nước bản Tả Chải</t>
  </si>
  <si>
    <t>Xã Tà Mung</t>
  </si>
  <si>
    <t>Xã Tà Hừa</t>
  </si>
  <si>
    <t>38/14.4.2023</t>
  </si>
  <si>
    <t>925/05.4.2023</t>
  </si>
  <si>
    <t>Xã Pha Mu</t>
  </si>
  <si>
    <t>898/29.3.2023</t>
  </si>
  <si>
    <t>716/14.3.2023</t>
  </si>
  <si>
    <t>895/28.3.2023</t>
  </si>
  <si>
    <t>679/07.03.2023</t>
  </si>
  <si>
    <t>926/05.04.2023</t>
  </si>
  <si>
    <t>935a/7.4.2023</t>
  </si>
  <si>
    <t>680/08.03.2023</t>
  </si>
  <si>
    <t>897/29.3.2023</t>
  </si>
  <si>
    <t>934/7.4.2023</t>
  </si>
  <si>
    <t>Nâng cấp đường sản xuất vùng chè bản Huổi Hằm xã Mường Cang</t>
  </si>
  <si>
    <t>2 km</t>
  </si>
  <si>
    <t>Mở mới tuyến mương bản Muông xã Mường Cang</t>
  </si>
  <si>
    <t>2 ha</t>
  </si>
  <si>
    <t>Đường nội đồng bản Lun 1 xã Tà Mung</t>
  </si>
  <si>
    <t>1,8 km</t>
  </si>
  <si>
    <t>Thủy lợi Hô Ta - Pá Liềng xã Tà Mung</t>
  </si>
  <si>
    <t>20 ha</t>
  </si>
  <si>
    <t>Đường sản xuất bản Nà Then xã Mường Kim</t>
  </si>
  <si>
    <t>Nâng cấp đường bê tông Pá Khoang đi Pa Chí Tấu</t>
  </si>
  <si>
    <t>1,5 km</t>
  </si>
  <si>
    <t>Nâng cấp, sửa chữa thủy lợi Hua Chít - Cáp Na 2 xã Tà Hừa</t>
  </si>
  <si>
    <t>7 ha</t>
  </si>
  <si>
    <t>Mở mới đường sản xuất vùng chè và cây ăn quả Noong Ma nối tiếp xã Tà Hừa - Ta Gia</t>
  </si>
  <si>
    <t>Các xã: Tà Hừa, Ta Gia</t>
  </si>
  <si>
    <t>Đường nội đồng Tạng Phát bản Cáp Na 1 xã Tà Hừa</t>
  </si>
  <si>
    <t>Đường sản xuất vùng chè, cây ăn quả Pù Cha, Cáp Na 1, 2, 3 xã Tà Hừa</t>
  </si>
  <si>
    <t>Xây dựng cống, rãnh thoát nước đường sản xuất Pu Cay, Huổi Bắc xã Pha Mu</t>
  </si>
  <si>
    <t>4 km</t>
  </si>
  <si>
    <t>3,5 km</t>
  </si>
  <si>
    <t>25 ha</t>
  </si>
  <si>
    <t>Đường liên bản Cáp Na 3 - Hô Chít (nối tiếp GĐ 3) xã Tà Hừa</t>
  </si>
  <si>
    <t xml:space="preserve">0,7 km và công trình trên tuyến </t>
  </si>
  <si>
    <t xml:space="preserve">1,4 km và công trình trên tuyến </t>
  </si>
  <si>
    <t>146/06.3.2023</t>
  </si>
  <si>
    <t>147/06.3.2023</t>
  </si>
  <si>
    <t>148/06.3.2023</t>
  </si>
  <si>
    <t>28/28.02.2023</t>
  </si>
  <si>
    <t>06/27.02.2023</t>
  </si>
  <si>
    <t>34/27.02.2023</t>
  </si>
  <si>
    <t>26/28.02.2023</t>
  </si>
  <si>
    <t>27/28.02.2023</t>
  </si>
  <si>
    <t>Đường giao thông nội đồng tổ 24</t>
  </si>
  <si>
    <t>Thị trấn Tân Uyên</t>
  </si>
  <si>
    <t>Đường giao thông nội bản Hô Be</t>
  </si>
  <si>
    <t>Đường nội đồng bản Đán Tuyển</t>
  </si>
  <si>
    <t>Thủy lợi bản Chạm Cả</t>
  </si>
  <si>
    <t>Thủy lợi bản Nà Nọi</t>
  </si>
  <si>
    <t>Thủy lợi bản Hô Be</t>
  </si>
  <si>
    <t>18 ha</t>
  </si>
  <si>
    <t>Nước sinh hoạt bản Hô Cả</t>
  </si>
  <si>
    <t>192 hộ</t>
  </si>
  <si>
    <t>Nước sinh hoạt bản Tho Ló</t>
  </si>
  <si>
    <t>174 hộ</t>
  </si>
  <si>
    <t>Nước sinh hoạt Hô Ít</t>
  </si>
  <si>
    <t>123 hộ</t>
  </si>
  <si>
    <t>Nước sinh hoạt bản Hua Ngò</t>
  </si>
  <si>
    <t>42 hộ</t>
  </si>
  <si>
    <t>110 hộ</t>
  </si>
  <si>
    <t>Nâng cấp sửa chữa rãnh thoát nước bên đường nội bản Pá Ngùa</t>
  </si>
  <si>
    <t>6,2 Km</t>
  </si>
  <si>
    <t>5,4 km</t>
  </si>
  <si>
    <t>Đường nội đồng các bản Ma Sao Phìn Thấp, Sàn Phàng Thấp, đường trục bản Ngài Thầu Thấp  + rãnh thoát nước</t>
  </si>
  <si>
    <t>4,3 km</t>
  </si>
  <si>
    <t>Đường từ bản Phìn Ngan Xin Chải đến trung tâm xã Tả Lèng</t>
  </si>
  <si>
    <t>6,5 km</t>
  </si>
  <si>
    <t>Đường từ bản Giang Ma và bản Sin Câu đến trung tâm xã Giang Ma</t>
  </si>
  <si>
    <t>Xã Giang Ma</t>
  </si>
  <si>
    <t>6,0 km</t>
  </si>
  <si>
    <t>1 cầu</t>
  </si>
  <si>
    <t>Xã Mù Sang</t>
  </si>
  <si>
    <t>176/28.02.2023</t>
  </si>
  <si>
    <t>Xã Tung Qua Lìn</t>
  </si>
  <si>
    <t>Xã Sin Suối Hồ</t>
  </si>
  <si>
    <t>Xã Pa Vây Sử</t>
  </si>
  <si>
    <t>Xã Nậm Xe</t>
  </si>
  <si>
    <t>88 hộ, điểm trường, nhà văn hóa bản</t>
  </si>
  <si>
    <t>Xã Dào San</t>
  </si>
  <si>
    <t>250 hộ, các điểm trường, nhà văn hóa bản</t>
  </si>
  <si>
    <t>Xã Hoang Thèn</t>
  </si>
  <si>
    <t>57 hộ</t>
  </si>
  <si>
    <t>Xã Noong Hẻo</t>
  </si>
  <si>
    <t>Cầu dân sinh; L=60m</t>
  </si>
  <si>
    <t>1814/05.8.2022</t>
  </si>
  <si>
    <t>Xã Nậm Cha</t>
  </si>
  <si>
    <t>1792/05.8.2022</t>
  </si>
  <si>
    <t>Xã Làng Mô</t>
  </si>
  <si>
    <t>1801/05.8.2022</t>
  </si>
  <si>
    <t>Đường GT Cấp V</t>
  </si>
  <si>
    <t>1821/05.8.2022</t>
  </si>
  <si>
    <t>1822/05.8.2022</t>
  </si>
  <si>
    <t>Xã Sà Dề Phìn</t>
  </si>
  <si>
    <t>1811/05.8.2022</t>
  </si>
  <si>
    <t>Xã Pu Sam Cáp</t>
  </si>
  <si>
    <t>1799/05.8.2022</t>
  </si>
  <si>
    <t>25 Ha</t>
  </si>
  <si>
    <t>2683/14.12.2022</t>
  </si>
  <si>
    <t>2677/14.12.2022</t>
  </si>
  <si>
    <t>2678/14.12.2022</t>
  </si>
  <si>
    <t>15 Ha</t>
  </si>
  <si>
    <t>2679/14.12.2022</t>
  </si>
  <si>
    <t>2680/14.12.2022</t>
  </si>
  <si>
    <t>Thủy lợi Hồ Sì Pán 1+2 bản Hồ Sì Pán xã Pu Sam Cáp huyện Sìn Hồ</t>
  </si>
  <si>
    <t>Xã Pu Sam Cap</t>
  </si>
  <si>
    <t>60 Ha</t>
  </si>
  <si>
    <t>2681/14.12.2022</t>
  </si>
  <si>
    <t>2682/14.12.2022</t>
  </si>
  <si>
    <t>2684/14.12.2022</t>
  </si>
  <si>
    <t>20 Ha</t>
  </si>
  <si>
    <t>2685/14.12.2022</t>
  </si>
  <si>
    <t>2686/14.12.2022</t>
  </si>
  <si>
    <t>2687/14.12.2022</t>
  </si>
  <si>
    <t>xã Nậm Cuổi</t>
  </si>
  <si>
    <t>Cấp IV; 01 tầng</t>
  </si>
  <si>
    <t>2688-14.12.2022</t>
  </si>
  <si>
    <t>2689-14.12.2022</t>
  </si>
  <si>
    <t>Xã Tả Phìn</t>
  </si>
  <si>
    <t>2690/14.12.2022</t>
  </si>
  <si>
    <t>2691/14.12.2022</t>
  </si>
  <si>
    <t>2692/14.12.2022</t>
  </si>
  <si>
    <t>Cụm thủy lợi Na Sái, Ta Pưn…xã Noong Hẻo</t>
  </si>
  <si>
    <t>Xã Nậm Chà</t>
  </si>
  <si>
    <t>9 Km</t>
  </si>
  <si>
    <t>2439/06.12.2022</t>
  </si>
  <si>
    <t>33 Km</t>
  </si>
  <si>
    <t>2440/06.12.2022</t>
  </si>
  <si>
    <t>Thủy lợi cụm Nậm Chẻ, bản Hua Pảng, xã Nậm Ban</t>
  </si>
  <si>
    <t>Xã Nậm Ban</t>
  </si>
  <si>
    <t>2448.06.12.2022</t>
  </si>
  <si>
    <t>Chợ xã Nậm Ban</t>
  </si>
  <si>
    <t>0,3 ha</t>
  </si>
  <si>
    <t>Đường sản xuất Hô Háng, bản Nậm Cầy xã Nậm Hàng</t>
  </si>
  <si>
    <t>Xã Nậm Hàng</t>
  </si>
  <si>
    <t>Xã Ka Lăng</t>
  </si>
  <si>
    <t>Nhà chợ, nhà BQL chợ và phụ trợ</t>
  </si>
  <si>
    <t>2629/30.11.2022</t>
  </si>
  <si>
    <t>Xã Pa Vệ Sủ</t>
  </si>
  <si>
    <t>11,67km mặt; rãnh + thoát nước</t>
  </si>
  <si>
    <t>2616/28.11.2022; 81/10.4.2023</t>
  </si>
  <si>
    <t>Xã Pa Ủ</t>
  </si>
  <si>
    <t>9,4km</t>
  </si>
  <si>
    <t>2617/ 28.11.2022</t>
  </si>
  <si>
    <t>14,327km mặt; thoát nước; phòng hộ</t>
  </si>
  <si>
    <t>2618/28.11.2022</t>
  </si>
  <si>
    <t>1,96km</t>
  </si>
  <si>
    <t>242/26.11.2022</t>
  </si>
  <si>
    <t>Xã Bum Tở</t>
  </si>
  <si>
    <t>3,0 km</t>
  </si>
  <si>
    <t>572a/28.11.2022</t>
  </si>
  <si>
    <t>397/29.3.2023</t>
  </si>
  <si>
    <t>Đường giao thông Nậm Lằn - bản Nhù Cả, xã Ka Lăng, huyện Mường Tè</t>
  </si>
  <si>
    <t>5 km</t>
  </si>
  <si>
    <t>Thủy lợi Khò Ma, bản Tù Nạ, xã Ka Lăng, huyện Mường Tè</t>
  </si>
  <si>
    <t>14 ha</t>
  </si>
  <si>
    <t>Thủy lợi Cá Xú Ló Cá, bản Là Pê, xã Tá Bạ, huyện Mường Tè</t>
  </si>
  <si>
    <t>Xã Tá Bạ</t>
  </si>
  <si>
    <t>Nâng cấp, sửa chữa các công trình thủy lợi nhỏ, xã Tá Bạ, huyện Mường Tè</t>
  </si>
  <si>
    <t>Thủy lợi Bãi Danh, bản Ngà Chồ, xã Tà Tổng, huyện Mường tè</t>
  </si>
  <si>
    <t>Xã Tà Tổng</t>
  </si>
  <si>
    <t>Nâng cấp, sửa chữa các công trình thủy lợi nhỏ, xã Nậm Khao, huyện Mường Tè</t>
  </si>
  <si>
    <t>Đường giao thông nông thôn phục vụ sản xuất bản Phìn Khò xã Bum Tở, huyện Mường Tè</t>
  </si>
  <si>
    <t>Đường giao thông nông thôn phục vụ sản xuất các bản (Nà Phày, Vàng San, Pắc Pạ) xã Vàng San, huyện Mường Tè</t>
  </si>
  <si>
    <t>Xã Vàng San</t>
  </si>
  <si>
    <t>Đường giao thông nông thôn phục vụ sản xuất bản Pắc Ma, xã Mường Tè, huyện Mường Tè</t>
  </si>
  <si>
    <t>Cứng hóa từ bản Nhóm Pố - Vạ Pù đến trung tâm xã Tá Bạ, huyện Mường Tè</t>
  </si>
  <si>
    <t>14 km</t>
  </si>
  <si>
    <t>Thủy lợi Nậm Pặm bản Pắc Ma xã Mường Tè</t>
  </si>
  <si>
    <t>4 ha</t>
  </si>
  <si>
    <t>Trường tiểu học Tà Mung</t>
  </si>
  <si>
    <t>3943/17.11.2023</t>
  </si>
  <si>
    <t>08 phòng học thông thường và bộ môn
01 nhà bếp, nhà ăn</t>
  </si>
  <si>
    <t>2611/05.8.2022</t>
  </si>
  <si>
    <t>Xây dựng nhà 01 nhà ở bán trú (cấp III, 02 tầng) + các hạng mục phụ trợ</t>
  </si>
  <si>
    <t>2152/03.8.2023</t>
  </si>
  <si>
    <t>10 Phòng ở học sinh; 01 Phòng quản lý học sinh; 02 phòng Bộ môn.</t>
  </si>
  <si>
    <t>Trường trung học cơ sở Nậm Cuổi</t>
  </si>
  <si>
    <t>1796/05.8.2022</t>
  </si>
  <si>
    <t>Xã Trung Chải</t>
  </si>
  <si>
    <t>05 Phòng học thông thường và bộ môn và các hạng mục khác</t>
  </si>
  <si>
    <t>2443/06.12.2022</t>
  </si>
  <si>
    <t>Xã Nậm Manh</t>
  </si>
  <si>
    <t>01 Phòng quản lý học sinh; 01 Nhà bếp, nhà ăn; 02 Nhà vệ sinh, nước sạch và công trình phụ trợ khác; 04 Phòng học thông thường và bộ môn; 01 Công trình phụ trợ khác</t>
  </si>
  <si>
    <t>2441/06.12.2022</t>
  </si>
  <si>
    <t>Trường Phổ thông dân tộc bán trú tiểu học xã Pa Ủ, huyện Mường Tè</t>
  </si>
  <si>
    <t>2572/30.10.2023</t>
  </si>
  <si>
    <t>Trường Phổ thông dân tộc bán trú TH&amp;THCS Can Hồ, xã Can Hồ huyện Mường Tè</t>
  </si>
  <si>
    <t>Xã Can Hồ</t>
  </si>
  <si>
    <t>2571/30.10.2023</t>
  </si>
  <si>
    <t>Trường Phổ thông dân tộc bán trú Tiểu học Mù Cả</t>
  </si>
  <si>
    <t>Xã Mù Cả</t>
  </si>
  <si>
    <t>3093/29.12.2023</t>
  </si>
  <si>
    <t>Nhà văn hóa bản Che Bó, xã Phúc Than</t>
  </si>
  <si>
    <t>187.16.11.2023</t>
  </si>
  <si>
    <t>Nhà văn hóa bản Tu San xã Tà Mung</t>
  </si>
  <si>
    <t>234/20.11.2023</t>
  </si>
  <si>
    <t>Nhà văn hóa bản Lun 2 xã Tà Mung</t>
  </si>
  <si>
    <t>235/20.11.2023</t>
  </si>
  <si>
    <t>Nhà văn hóa bản Mùi 1, xã Khoen On</t>
  </si>
  <si>
    <t>188/20.11.2023</t>
  </si>
  <si>
    <t>Nhà văn hóa bản Mùi 2, xã Khoen On</t>
  </si>
  <si>
    <t>189/20.11.2023</t>
  </si>
  <si>
    <t>Nhà văn hóa bản Hua Cưởm 1, xã Trung Đồng</t>
  </si>
  <si>
    <t>432/20.11.2023</t>
  </si>
  <si>
    <t>Sửa chữa nhà văn hóa bản Phiêng Bay, xã Nậm Cần</t>
  </si>
  <si>
    <t>207/16.11.2023</t>
  </si>
  <si>
    <t>Nhà văn hóa bản Hua Pầu, thị trấn Tân Uyên</t>
  </si>
  <si>
    <t>239/19.11.2023</t>
  </si>
  <si>
    <t>Nhà văn hóa bản Ngam Ca, xã Nậm Sỏ</t>
  </si>
  <si>
    <t>855/22.11.2023</t>
  </si>
  <si>
    <t>Hỗ trợ đầu tư bảo tồn làng, bản văn hóa truyền thống tiêu biểu của các dân tộc thiểu số: Dân tộc Lự (Bản Thẳm, xã Bản Hon, huyện Tam Đường)</t>
  </si>
  <si>
    <t>Xã Bản Hon</t>
  </si>
  <si>
    <t xml:space="preserve"> Xã Sin Suối Hồ</t>
  </si>
  <si>
    <t>Xã Noong Hẻo, Nậm Cuổi, Nậm Hăn</t>
  </si>
  <si>
    <t>09 Nhà văn hóa cấp III khung sắt</t>
  </si>
  <si>
    <t>1809/05.8.2022</t>
  </si>
  <si>
    <t xml:space="preserve">Nhà văn hóa bản Trị Xoong xã Tả Phìn </t>
  </si>
  <si>
    <t>1 NVH</t>
  </si>
  <si>
    <t>Nhà văn hóa bản Phìn Hồ xã Phìn Hồ</t>
  </si>
  <si>
    <t>Xã Phìn Hồ</t>
  </si>
  <si>
    <t>Nhà văn hóa bản Pá Đởn xã Nậm Pì</t>
  </si>
  <si>
    <t>Xã Nậm Pì</t>
  </si>
  <si>
    <t>01/05.01.2024</t>
  </si>
  <si>
    <t xml:space="preserve">Các dự án khởi công mới </t>
  </si>
  <si>
    <t>Đầu tư xây dựng mới Nhà văn hóa bản  Tổng Pịt, xã Mường Mô</t>
  </si>
  <si>
    <t>Nhà văn hóa bản Huổi Só, xã Nậm Chà</t>
  </si>
  <si>
    <t>Hỗ trợ đầu tư bảo tồn làng, bản văn hóa truyền thống tiêu biểu của các dân tộc thiểu số (Dân tộc Si La Bản Seo Hai, xã Can Hồ, huyện Mường Tè)</t>
  </si>
  <si>
    <t>1991/19.6.2024</t>
  </si>
  <si>
    <t>Nhà văn hóa bản U Na, xã Tà Tổng</t>
  </si>
  <si>
    <t>Nhà văn hóa bản A Mé, xã Tà Tổng</t>
  </si>
  <si>
    <t>Nhà văn hóa bản Tia Ma Mủ, xã Tà Tổng</t>
  </si>
  <si>
    <t>Nhà văn hóa bản Sín Chải C, xã Pa Vệ Sủ</t>
  </si>
  <si>
    <t>Nhà văn hóa bản Chà Gá, xã Pa Vệ Sủ</t>
  </si>
  <si>
    <t>0,8km</t>
  </si>
  <si>
    <t>150/17.11.2023</t>
  </si>
  <si>
    <t>120m2</t>
  </si>
  <si>
    <t>92/17.11.2023</t>
  </si>
  <si>
    <t>10 ha</t>
  </si>
  <si>
    <t>Thủy lợi Tỳ Sàng bản Đông Pao 2</t>
  </si>
  <si>
    <t>8 ha</t>
  </si>
  <si>
    <t>Xây dựng Kè bê tông nhà Văn hoá bản Đông Pao 2</t>
  </si>
  <si>
    <t>0,04 km</t>
  </si>
  <si>
    <t>Xã Pa Tần</t>
  </si>
  <si>
    <t>2694/14.12.2022</t>
  </si>
  <si>
    <t>2695/4.12.2022</t>
  </si>
  <si>
    <t>2696/14.12.2022</t>
  </si>
  <si>
    <t>2697/14.12.2022</t>
  </si>
  <si>
    <t xml:space="preserve">Nâng cấp, sửa chữa đường giao thông từ Km5+500 điểm di dân cư bản Nậm Tần Xá đến đồn Biên Phòng 303, xã Pa Tần </t>
  </si>
  <si>
    <t>2285/29.12.2023</t>
  </si>
  <si>
    <t>Đường giao thông đi khu sản xuất bản Hua Pảng</t>
  </si>
  <si>
    <t>5,5 km</t>
  </si>
  <si>
    <t>278 21/10/22</t>
  </si>
  <si>
    <t>11 phòng</t>
  </si>
  <si>
    <t>Xã Hua Bum</t>
  </si>
  <si>
    <t>03 phòng</t>
  </si>
  <si>
    <t>30ha</t>
  </si>
  <si>
    <t>Đường giao thông đi khu sản xuất bản Pá Sập, xã Nậm Pì</t>
  </si>
  <si>
    <t>Cứng hóa đường từ bản Ma Sang đi Nậm Sập</t>
  </si>
  <si>
    <t>Xây dựng nhà lớp học và nhà công vụ cho điểm trường bản Pá Sập - Trường PTDTBT TH Nậm Pì, xã Nậm Pì huyện Nậm Nhùn</t>
  </si>
  <si>
    <t>02 Phòng học, 01 Phòng công vụ, ..</t>
  </si>
  <si>
    <t>Điểm Trường bản Nậm Cười - PTDTBT TH xã Hua Bum</t>
  </si>
  <si>
    <t>Thủy lợi Lo Cớn, bản Pá Đởn, xã Nậm Pì</t>
  </si>
  <si>
    <t>Nâng cấp, mở rộng đường nội bản, rãnh thoát nước nội bản Huổi Van xã Nậm Hàng</t>
  </si>
  <si>
    <t>0,55 km</t>
  </si>
  <si>
    <t>Nâng cấp, mở rộng đường nội bản, rãnh thoát nước bản Pa Cheo xã Hua Bum</t>
  </si>
  <si>
    <t>Sửa chữa, nâng cấp TL Nậm Hạ A bản Nậm Hạ + Sì Thâu Chải, xã Can Hồ, huyện Mường Tè</t>
  </si>
  <si>
    <t>2922/22.12.2023</t>
  </si>
  <si>
    <t>Sửa chữa, nâng cấp thủy lợi Lắng Phíu, xã Nậm Khao, huyện Mường Tè</t>
  </si>
  <si>
    <t>2569/30.12.2023</t>
  </si>
  <si>
    <t>Sửa chữa, nâng cấp đường giao thông nội bản Lắng Phiếu + Xám Láng xã Nậm Khao, huyện Mường Tè</t>
  </si>
  <si>
    <t>09/09.01.2024</t>
  </si>
  <si>
    <t xml:space="preserve">Phụ trợ điểm trường Tiểu học, Mầm non bản Nậm Suổng, xã Vàng San, huyện Mường Tè </t>
  </si>
  <si>
    <t>3094/29.12.2023</t>
  </si>
  <si>
    <t>Nâng cấp đường  giao thông đến bản Nậm Suổng + Nậm Sẻ, xã Vàng San, huyện Mường Tè</t>
  </si>
  <si>
    <t>114/18.01.2024</t>
  </si>
  <si>
    <t>Đường ra khu sản xuất bản Seo Hai, Sì Thâu Chải xã Can Hồ</t>
  </si>
  <si>
    <t>30/11.01.2024</t>
  </si>
  <si>
    <t>Sửa chữa, nâng cấp đường giao thông nội bản Nậm Xuổng + Nậm Sẻ xã Vàng San</t>
  </si>
  <si>
    <t>1,7 km</t>
  </si>
  <si>
    <t>Đường giao thông nội bản Nậm Củm xã Bum Nưa</t>
  </si>
  <si>
    <t>5,5 ha</t>
  </si>
  <si>
    <t>4,57 ha</t>
  </si>
  <si>
    <t>Bổ sung, nâng cấp các công trình phụ trợ các trường tại các bản Nậm Suổng, Nậm Sẻ, Huổi Cuổng xã Vàng San; bản Nậm Củm xã Bum Nưa, bản A Mại xã Pa Vệ Sủ, Lắng Phiếu, Xám Láng xã Nậm Khao, Seo Hai, Sì Thâu Chải xã Can Hồ</t>
  </si>
  <si>
    <t>Phụ trợ</t>
  </si>
  <si>
    <t>Đường giao thông ra khu sản xuất bản San Sui, Nậm Sẻ, xã Vàng San</t>
  </si>
  <si>
    <t>2,1 km</t>
  </si>
  <si>
    <t>Đường giao thông ra khu sản xuất bản Xám Láng, xã Nậm Khao</t>
  </si>
  <si>
    <t>2,2 km</t>
  </si>
  <si>
    <t>Kiên cố đường ra khu sản xuất tuyến Nhùng Thàng, bản Láng Phiếu, xã Nậm Khao</t>
  </si>
  <si>
    <t>1,02 km</t>
  </si>
  <si>
    <t>PHÂN BỔ CHI TIẾT SAU</t>
  </si>
  <si>
    <t>Chương trình MTQG xây dựng nông thôn mới</t>
  </si>
  <si>
    <t>Các huyện: Tân Uyên, Sìn Hồ, Tam Đường</t>
  </si>
  <si>
    <t>Vốn XDCBTT</t>
  </si>
  <si>
    <t xml:space="preserve"> Vốn XSKT</t>
  </si>
  <si>
    <t>2021-2025</t>
  </si>
  <si>
    <t>Đường Quảng trường trung tâm huyện Nậm Nhùn (giai đoạn 3)</t>
  </si>
  <si>
    <t>Thị xã Sa Pa; huyện Tam Đường</t>
  </si>
  <si>
    <t>Phân bổ chi tiết khi đủ điều kiện</t>
  </si>
  <si>
    <t>Huyện Sìn Hồ, Phong Thổ</t>
  </si>
  <si>
    <t>1998-2007</t>
  </si>
  <si>
    <t>Huyện Tam Đường, Phong Thổ</t>
  </si>
  <si>
    <t>Nguồn xổ số kiến thiết</t>
  </si>
  <si>
    <t>+</t>
  </si>
  <si>
    <t>Các xã: Bản Lang, Nậm Xe, Huổi Luông, Ma Ly Pho, Lản Nhì Thàng</t>
  </si>
  <si>
    <t>Các xã: Nậm Xe, Sin Suối Hồ</t>
  </si>
  <si>
    <t>1 km trục chính giao thông nông thôn C</t>
  </si>
  <si>
    <t>2025</t>
  </si>
  <si>
    <t>Phân bổ khi đủ điều kiện</t>
  </si>
  <si>
    <t>Chưa phần bổ</t>
  </si>
  <si>
    <t>Dự án chuyển tiếp hoàn thành sau năm 2025</t>
  </si>
  <si>
    <t>Dự án đang trình bổ sung kế hoạch trung hạn vốn NSTW giai đoạn 2021-2025.Phân bổ chi tiết khi đủ điều kiện</t>
  </si>
  <si>
    <t>1290/QĐ-TTg, 26/10/2022 (Quyết định phê duyệt chủ trương đầu tư); 2379/QĐ-UBND ngày 29/12/2023 (Quyết định phê duyệt dự án)</t>
  </si>
  <si>
    <t>863/14.11.2024</t>
  </si>
  <si>
    <t>862/14.11.2024</t>
  </si>
  <si>
    <t>891/15.11.2024</t>
  </si>
  <si>
    <t>Đường giao thông nông thôn khu vực sản xuất bản Sam Sẩu</t>
  </si>
  <si>
    <t>445/15.11.2024</t>
  </si>
  <si>
    <t>604/14.11.2024</t>
  </si>
  <si>
    <t>605/14/11/2024</t>
  </si>
  <si>
    <t>801/12.11.2024</t>
  </si>
  <si>
    <t>Nâng cấp đường nội bản Nà Phát, xã Nậm Cần, huyện Tân Uyên</t>
  </si>
  <si>
    <t>277/14.11.2024</t>
  </si>
  <si>
    <t>Nâng cấp đường nội bản Phiêng Áng, xã Nậm Cần, huyện Tân Uyên</t>
  </si>
  <si>
    <t>278/14.11.2024</t>
  </si>
  <si>
    <t>58/14.11.2024</t>
  </si>
  <si>
    <t>858/14.11.2024</t>
  </si>
  <si>
    <t>279/14.11.2024</t>
  </si>
  <si>
    <t>57/14.11.2024</t>
  </si>
  <si>
    <t>170/15.11.2024</t>
  </si>
  <si>
    <t>323/11.11.2024</t>
  </si>
  <si>
    <t>607/14.11.2024</t>
  </si>
  <si>
    <t>802/12.11.2024</t>
  </si>
  <si>
    <t>536/12.11.2024</t>
  </si>
  <si>
    <t>444/12.11.2024</t>
  </si>
  <si>
    <t>Đầu tư xây dựng các phòng thuộc Trung tâm và các công trình phụ trợ khác</t>
  </si>
  <si>
    <t>Nâng cấp, cải tạo tuyến đường Quốc lộ 4D - Tả Lèng - San Tra Mán, xã Tả Lèng</t>
  </si>
  <si>
    <t>Làm đường bê tông nội đồng vùng chè Bản Nà Út, xã Bản Bo</t>
  </si>
  <si>
    <t>229/06/11/2024</t>
  </si>
  <si>
    <t>Làm đường bê tông nội đồng vùng chè bản Nà Út - Nậm Phát, xã Bản bo, huyện Tam Đường</t>
  </si>
  <si>
    <t>Đường nội đồng bản Can Hồ, xã Khun Khá, huyện Tam Đường</t>
  </si>
  <si>
    <t>2582/25.11.2024</t>
  </si>
  <si>
    <t>Làm đường ra khu sản xuất bản Nùng Nàng, xã Nùng Nàng, Huyện Tam Đường, Tỉnh Lai Châu (đường Nùng Nàng- Nậm Tăm đến khu sản xuất)</t>
  </si>
  <si>
    <t>216/07.11.2024</t>
  </si>
  <si>
    <t>Sửa chữa, nâng cấp nhà văn hóa bản, xã Nùng Nàng, huyện Tam Đường, tỉnh Lai Châu</t>
  </si>
  <si>
    <t>217/07.11.2024</t>
  </si>
  <si>
    <t>Đường nội đồng bản thống nhất, xã Bình Lư, huyện Tam Đường</t>
  </si>
  <si>
    <t>720/11.11.2024</t>
  </si>
  <si>
    <t>Sửa chữa, nâng cấp nhà văn hóa bản Hưng Bình, xã Bình Lư</t>
  </si>
  <si>
    <t>717/11.11.2024</t>
  </si>
  <si>
    <t>718/11.11.2024</t>
  </si>
  <si>
    <t>Nâng cấp đường liên bản Gia Khâu-Chù Lìn, xã Hồ Thầu, huyện Tam Đường</t>
  </si>
  <si>
    <t>201/08.11.2024</t>
  </si>
  <si>
    <t>Đường nội bản Nhiều Sang, xã Hồ Thầu, huyện Tam Đường</t>
  </si>
  <si>
    <t>199/08.11.2024</t>
  </si>
  <si>
    <t>168/08.11.2024</t>
  </si>
  <si>
    <t>Xây dựng nhà văn hóa Bản Đoàn Kết, xã Bản Giang, huyện Tam Đường, tỉnh Lai Châu</t>
  </si>
  <si>
    <t>169/08.11.2024</t>
  </si>
  <si>
    <t>167/08/11/2024</t>
  </si>
  <si>
    <t>Làm đường bê tông nội đồng bản Hoa Vân, xã Bình Lư, huyện Tam Đường</t>
  </si>
  <si>
    <t>719/11.11.2024</t>
  </si>
  <si>
    <t>Đường vào+Sân bê tông nhà văn hóa bản Chù Lìn, xã Hồ Thầu, huyện Tam Đường</t>
  </si>
  <si>
    <t>200/08.11.2024</t>
  </si>
  <si>
    <t>Làm đường bê tông ngõ bản Lao Tỷ Phùng, xã Nùng Nàng, huyện Tam Đường, tỉnh Lai Châu</t>
  </si>
  <si>
    <t>215/07.11.2024</t>
  </si>
  <si>
    <t>69/11.11.2024</t>
  </si>
  <si>
    <t>346/13.11.2024</t>
  </si>
  <si>
    <t>227/06.11.2024</t>
  </si>
  <si>
    <t>634/08.11.2024</t>
  </si>
  <si>
    <t>201/15.11.2024</t>
  </si>
  <si>
    <t>Sửa chữa đường nội bản Ngài Chồ 1, xã Huổi Luông, huyện Phong Thổ</t>
  </si>
  <si>
    <t>310/15.11.2024</t>
  </si>
  <si>
    <t>Sửa chữa đường liên bản Làng Vây 1 - Nhiều Sáng, xã Huổi Luông, huyện Phong Thổ</t>
  </si>
  <si>
    <t>311/15.11.2024</t>
  </si>
  <si>
    <t>Sửa chữa đường nội đồng bản Cang, xã Khổng Lào, huyện Phong Thổ, tỉnh Lai Châu</t>
  </si>
  <si>
    <t>108/30.10.2024</t>
  </si>
  <si>
    <t>Nâng cấp, sửa chữa Nhà Văn Hóa Bản Huổi Én, xã Mường So, huyện Phong Thổ</t>
  </si>
  <si>
    <t>197/13.11.2024</t>
  </si>
  <si>
    <t>Nâng cấp, sửa chữa đường nội bản Huổi Én, xã Mường So</t>
  </si>
  <si>
    <t>196/13.11.2024</t>
  </si>
  <si>
    <t>Nâng cấp, sửa chữa các đoạn đường bản Huổi Bảo, xã Mường So</t>
  </si>
  <si>
    <t>195/13.11.2024</t>
  </si>
  <si>
    <t>Nâng cấp, sửa chữa đường ra khu sản xuất Lòng Pèng, bản Ho Sao Chải, xã Khổng Lào, huyện Phong Thổ, tỉnh Lai Châu</t>
  </si>
  <si>
    <t>109/30.10.2024</t>
  </si>
  <si>
    <t>Mở mới, cứng hóa đường nội đồng Pù Láu bản Cang, xã Khổng Lào, huyện Phong Thổ, tỉnh Lai Châu</t>
  </si>
  <si>
    <t>110/30.10.2024</t>
  </si>
  <si>
    <t>194/13.11.2024</t>
  </si>
  <si>
    <t>Sửa chữa nước sinh hoạt bản Co Cóoc</t>
  </si>
  <si>
    <t>Nhà văn hoá bản Nậm Cày, xã Chăn Nưa, huyện Sìn Hồ</t>
  </si>
  <si>
    <t>560/15.11.2024</t>
  </si>
  <si>
    <t>561/15.11.2024</t>
  </si>
  <si>
    <t>Sửa chữa nước sinh hoạt bản Chiềng Chăn xã Chăn Nưa, huyện Sìn Hồ</t>
  </si>
  <si>
    <t>562/15.11.2024</t>
  </si>
  <si>
    <t>Đường giao thông nội bản Nậm Ngập, xã Nậm Tăm, huyện Sìn Hồ</t>
  </si>
  <si>
    <t>572/15.11.2024</t>
  </si>
  <si>
    <t>Đường nội đồng bản Vàng Bon, xã Lùng Thàng, huyện Sìn Hồ</t>
  </si>
  <si>
    <t>632/18.11.2024</t>
  </si>
  <si>
    <t>Duy tu bảo dưỡng đường xuống bến Huổi Luông, bản Nậm Mạ, xã Nậm Mạ, huyện Sìn Hồ, tỉnh Lai Châu</t>
  </si>
  <si>
    <t>480/15.11.2024</t>
  </si>
  <si>
    <t>192/06.11.2024</t>
  </si>
  <si>
    <t>84/10.10.2024</t>
  </si>
  <si>
    <t>Tu sửa nước sinh hoạt bản Nậm Phìn, xã Nậm Khao, huyện Mường Tè</t>
  </si>
  <si>
    <t>518/29.10.2024</t>
  </si>
  <si>
    <t>B1</t>
  </si>
  <si>
    <t>Dự án: Xây dựng, nâng cấp , sửa chữa cơ sở vật chất Trường Cao đẳng cộng đồng Lai Châu</t>
  </si>
  <si>
    <t>Nâng cấp đường giao thông nông thôn bản Sân Bay (từ Đồn Biên phòng) - bản Sì Cha Chải - bản Can Hồ - Km14 (đường Nậm Xe - Sin Suối Hồ), xã Sin Suối Hồ</t>
  </si>
  <si>
    <t>Nâng cấp tuyến đường quy mô giao thông nông thôn B với chiều dài khoảng L 11 km</t>
  </si>
  <si>
    <t>Nâng cấp, cải tạo đường giao thông nông thôn từ bản Sì Phài xã Dào San đến trung tâm xã Vàng Ma Chải</t>
  </si>
  <si>
    <t>Nâng cấp tuyến đường quy mô giao thông nông thôn B với chiều dài khoảng L 12,5 km</t>
  </si>
  <si>
    <t>Nâng cấp, cải tạo đường giao thông bản Chang Hỏng 2 - bản U Gia xã Huổi Luông - bản Sơn Bình xã Ma Li Pho, huyện Phong Thổ</t>
  </si>
  <si>
    <t>2352/13.11.2024</t>
  </si>
  <si>
    <t>2351/13.11.2024</t>
  </si>
  <si>
    <t>Cấp nước sinh hoạt bản Nậm Le, xã Huổi Luông, huyện Phong Thổ</t>
  </si>
  <si>
    <t>2327/06.11.2024</t>
  </si>
  <si>
    <t>Nâng cấp đường từ bản Hắt Hơ - Quốc lộ 12</t>
  </si>
  <si>
    <t>Sửa chữa, nâng cấp nước sinh hoạt liên bản Ta Pả, Noong Hẻo 1,2, Noong Om…, xã Noong Hẻo</t>
  </si>
  <si>
    <t>Nâng cấp đường từ trung tâm xã đến bản Nậm Béo</t>
  </si>
  <si>
    <t>1680/08.11.2024</t>
  </si>
  <si>
    <t>231/06.12.2022</t>
  </si>
  <si>
    <t xml:space="preserve"> Xã Tá Bạ</t>
  </si>
  <si>
    <t>Cấp điện nông thôn đến các bản Các xã Tà Tổng (A Mé); Pa Vệ Sử (Chà Gá, Sín Chải C); Mù Cả (Mò Su);  Tá Pạ (Là Si; Vạ Pù)</t>
  </si>
  <si>
    <t xml:space="preserve"> Các xã: Tà Tổng, Pa Vệ Sủ, Mù Cả, Tá Bạ</t>
  </si>
  <si>
    <t>Các xã: Pa Ủ, Nậm Khao</t>
  </si>
  <si>
    <t>Sửa chữa nước sinh hoạt các bản xã Thu Lũm (bản Pa Thắng, bản Thu Lũm 1), huyện Mường Tè</t>
  </si>
  <si>
    <t>3579/30.10.2024</t>
  </si>
  <si>
    <t>Sửa chữa nước sinh hoạt các bản xã Bum Nưa (bản Phiêng Kham, Na Hẻ), huyện Mường Tè</t>
  </si>
  <si>
    <t>3580/30.10.2024</t>
  </si>
  <si>
    <t>Sửa chữa nước sinh hoạt các bản xã Mường Tè (các bản: Pắc Ma, Nậm Hản, bản Giẳng) huyện Mường Tè</t>
  </si>
  <si>
    <t>3581/30.10.2024</t>
  </si>
  <si>
    <t>Thủy lợi Na Hẳn Luông xã Mường Tè, huyện Mường Tè</t>
  </si>
  <si>
    <t>3582/30.10.2024</t>
  </si>
  <si>
    <t>Nước sinh hoạt bản Huồi Cầy xã Ta Gia, huyện Than Uyên</t>
  </si>
  <si>
    <t>46 hộ</t>
  </si>
  <si>
    <t>Nước sinh hoạt bản Đắc xã Hua Nà, huyện Than Uyên</t>
  </si>
  <si>
    <t>137 hộ</t>
  </si>
  <si>
    <t>Nước sinh hoạt bản Hô Ta, bản Mở, Đán Tọ, bản Pá Liềng, xã Tà Mung, huyện Than Uyên</t>
  </si>
  <si>
    <t>211/23.02.2023</t>
  </si>
  <si>
    <t>Cụm công trình nước sinh hoạt bản Phiêng Giằng, nước sinh hoạt bản Nà Luồng, xã Nà Tăm, huyện Tam Đường</t>
  </si>
  <si>
    <t>194 hộ</t>
  </si>
  <si>
    <t>216/23.02.2023</t>
  </si>
  <si>
    <t>Nước sinh hoạt bản Nậm Phìn, xã Căn Co, huyện Sìn Hồ</t>
  </si>
  <si>
    <t>140 hộ</t>
  </si>
  <si>
    <t>217/23.02.2023</t>
  </si>
  <si>
    <t>Nâng cấp, sửa chữa cụm nước sinh hoạt các bản Tó Khò, Xi Nế, Gò Cứ, Mò Su xã Mù Cả và các bản U Ma, Còong Khà, Thu Lũm 2, xã Thu Lũm, huyện Mường Tè</t>
  </si>
  <si>
    <t>539 hộ</t>
  </si>
  <si>
    <t>Nâng cấp, sửa chữa nước sinh hoạt bản Nậm Lọ, xã Can Hồ, huyện Mường Tè</t>
  </si>
  <si>
    <t>124 hộ</t>
  </si>
  <si>
    <t>Nâng cấp, sửa chữa nước sinh hoạt Nhù Te, La Ú Cò xã Ka Lăng, huyện Mường Tè</t>
  </si>
  <si>
    <t>104 hộ</t>
  </si>
  <si>
    <t>209/23.02.2023</t>
  </si>
  <si>
    <t>Nước sinh hoạt bản Ứ Ma; sửa chữa nước sinh hoạt tập trung các bản Nhú Ma, Tân Biên, Hà Xi  xã Pa Ủ, huyện Mường Tè</t>
  </si>
  <si>
    <t>253 hộ</t>
  </si>
  <si>
    <t>210/23.02.2023</t>
  </si>
  <si>
    <t>Xã Bản Lang</t>
  </si>
  <si>
    <t>Cải tạo, sửa chữa Trạm Y tế xã Khoen On</t>
  </si>
  <si>
    <t>1696/29.11.2024</t>
  </si>
  <si>
    <t>Cải tạo, sửa chữa Trạm Y tế xã Nậm Cuổi</t>
  </si>
  <si>
    <t>1691/29.11.2024</t>
  </si>
  <si>
    <t>1693/29.11.2024</t>
  </si>
  <si>
    <t>Cải tạo, sửa chữa Trạm Y tế xã Tủa Sín Chải</t>
  </si>
  <si>
    <t>Cải tạo, sửa chữa Trạm Y tế xã Tả Ngảo</t>
  </si>
  <si>
    <t>1694/29.11.2024</t>
  </si>
  <si>
    <t>Xây dựng cơ sở vật chất các Trường THPT DTNT Than Uyên, DTNT tỉnh, Phổ thông DTNT huyện Mường Tè, THPT Nậm Tăm, DTNT THPT Sìn Hồ, THPT Mường Tè</t>
  </si>
  <si>
    <t xml:space="preserve">Xây dựng cơ sở vật chát các trường tiểu học Phìn Hồ, Trường phổ thông dân tộc bán trú tiểu học Nậm Hăn </t>
  </si>
  <si>
    <t xml:space="preserve">Xây dựng cơ sở vật chất các trường phổ thông DT bán trú THCS Vàng San, Phổ thông DT bán trú THCS Mù Cả </t>
  </si>
  <si>
    <t>Xây dựng cơ sở vật chất các trường phổ thông DT bán trú tiểu học và THCS Nậm Ngà và trường PTDTBT TH Pa Vây Sử</t>
  </si>
  <si>
    <t>1692/29.11.2024</t>
  </si>
  <si>
    <t>Khởi công mới</t>
  </si>
  <si>
    <t>Nước sinh hoạt bản Là 1+2, Nà É, bản Khiểt, Thẩm Phé xã Mường Kim; bản On 1, xã Khoen On; bản Cáp Na 2 xã Tà Hừa</t>
  </si>
  <si>
    <t>Nước sinh hoạt bản Rừng Ổi Khèo Thầu, xã Hồ Thầu</t>
  </si>
  <si>
    <t>Sửa chữa nước sinh hoạt Háng Lìa 1 xã Tà Ngảo</t>
  </si>
  <si>
    <t>803/21.11.2024</t>
  </si>
  <si>
    <t>1328/26.4.2024</t>
  </si>
  <si>
    <t>861/14.11.2024</t>
  </si>
  <si>
    <t>869/24.03.2023</t>
  </si>
  <si>
    <t>896/28.3.2023</t>
  </si>
  <si>
    <t>717/14.03.2023</t>
  </si>
  <si>
    <t>Đường nội đồng bản Pá Liềng xã Tà Mung (giai đoạn 1)</t>
  </si>
  <si>
    <t>755/15.3.2023</t>
  </si>
  <si>
    <t>933/07.4.2023</t>
  </si>
  <si>
    <t>719/14.3.2023</t>
  </si>
  <si>
    <t>718/14.3.2023</t>
  </si>
  <si>
    <t>3929/17.11.2023</t>
  </si>
  <si>
    <t>3930/17.11.2023</t>
  </si>
  <si>
    <t>3931/17.11.2023</t>
  </si>
  <si>
    <t>3932/17.11.2023</t>
  </si>
  <si>
    <t>3933/17.11.2023</t>
  </si>
  <si>
    <t>3934/17.11.2023</t>
  </si>
  <si>
    <t>105/20.11.2023</t>
  </si>
  <si>
    <t>3935/17.11.2023</t>
  </si>
  <si>
    <t>106/20.11.2023</t>
  </si>
  <si>
    <t>3936/17.11.2023</t>
  </si>
  <si>
    <t>3937/17.11.2023</t>
  </si>
  <si>
    <t>Làm mới đường nội đồng bản Noong Quang xã Khoen On, huyện Than Uyên</t>
  </si>
  <si>
    <t>3939/17.11.2023</t>
  </si>
  <si>
    <t>Đường nội đồng Hua Mùi xã Khoen On, huyện Than Uyên</t>
  </si>
  <si>
    <t>3941/17.11.2023</t>
  </si>
  <si>
    <t>Nâng cấp kênh mương thủy lợi bản Noong Thăng, Che Bó xã Phúc Than, huyện Than Uyên, tỉnh Lai Châu</t>
  </si>
  <si>
    <t>3942/17.11.2023</t>
  </si>
  <si>
    <t>4717/11.12.2023</t>
  </si>
  <si>
    <t>Đường giao thông nông thôn từ ngã ba Pá Khoang đi Pá Chít Tấu</t>
  </si>
  <si>
    <t>4718/29.12.2023</t>
  </si>
  <si>
    <t>264/09.11.2024</t>
  </si>
  <si>
    <t>265/09.11.2024</t>
  </si>
  <si>
    <t>804/13.11.2024</t>
  </si>
  <si>
    <t>261/09.11.2024</t>
  </si>
  <si>
    <t>263/09.11.2024</t>
  </si>
  <si>
    <t>262/09.11.2024</t>
  </si>
  <si>
    <t>805/13.11.2024</t>
  </si>
  <si>
    <t>806/13.11.2024</t>
  </si>
  <si>
    <t>807/13.11.2024</t>
  </si>
  <si>
    <t>808/13.11.2024</t>
  </si>
  <si>
    <t>606/14.11.2024</t>
  </si>
  <si>
    <t>Đường trục bản Tẩn Phù Nhiêu, Suối Thầu; Đường nội đồng bản Nà Bỏ, Cốc Pa, xã Bản Giang</t>
  </si>
  <si>
    <t>2583/25.11.2024</t>
  </si>
  <si>
    <t>2584/25.11.2024</t>
  </si>
  <si>
    <t>2585/25.11.2024</t>
  </si>
  <si>
    <t>2586/25.11.2024</t>
  </si>
  <si>
    <t>Xây cầu bản BTCT qua suối bản Ma Sao Phìn cao, bản Thèn Thầu, xã Khun Há</t>
  </si>
  <si>
    <t>2510/11.11.2024</t>
  </si>
  <si>
    <t>giao thông nông thôn B; L=25,247 km</t>
  </si>
  <si>
    <t>Nâng cấp, sửa chữa đường giao thông nông thôn bản Pờ Xa</t>
  </si>
  <si>
    <t>Xã Sì Lở Lầu</t>
  </si>
  <si>
    <t>Cấp nước sinh hoạt bản Hoàng Liên Sơn 2, xã Nậm Xe</t>
  </si>
  <si>
    <t>2328/06.11.2024</t>
  </si>
  <si>
    <t>Nâng cấp công trình cấp nước sinh hoạt xã Dào San</t>
  </si>
  <si>
    <t>2325/06.11.2024</t>
  </si>
  <si>
    <t>Cấp nước sinh hoạt bản Tả Lèng, xã Hoang Thèn</t>
  </si>
  <si>
    <t>2329/06.11.2024</t>
  </si>
  <si>
    <t>giao thông nông thôn C; L=2,295Km</t>
  </si>
  <si>
    <t>giao thông nông thôn C; L=5,958Km</t>
  </si>
  <si>
    <t>giao thông nông thôn C; L=5,91Km</t>
  </si>
  <si>
    <t>giao thông nông thôn C; L=9,982Km</t>
  </si>
  <si>
    <t>giao thông nông thôn C; L=6312,59m</t>
  </si>
  <si>
    <t>nâng cấp, sửa chữa thủy lợi Pề Sì Ngài xã Làng Mô, huyện Sìn Hồ</t>
  </si>
  <si>
    <t>giao thông nông thônB, L=3,5Km</t>
  </si>
  <si>
    <t>giao thông nông thônâng cấp, L=5,5km</t>
  </si>
  <si>
    <t>giao thông nông thôn B; L = 5,3 Km</t>
  </si>
  <si>
    <t>giao thông nông thôn B; L = 3,7 Km</t>
  </si>
  <si>
    <t>Các xã: Noong Hẻo; Căn Co; Nậm Hăn</t>
  </si>
  <si>
    <t>giao thông nông thôn B; L = 14 Km</t>
  </si>
  <si>
    <t>Các xã: Căn Co; Nậm Cuổi</t>
  </si>
  <si>
    <t>giao thông nông thôn B; L = 7 Km</t>
  </si>
  <si>
    <t>1426/15.11.2024</t>
  </si>
  <si>
    <t>1727/19.11.2024</t>
  </si>
  <si>
    <t>150/14.11.2024</t>
  </si>
  <si>
    <t>2320/24.7.2024</t>
  </si>
  <si>
    <t>3583/30.10.2024</t>
  </si>
  <si>
    <t>3584/30.10.2024</t>
  </si>
  <si>
    <t>3586/30.10.2024</t>
  </si>
  <si>
    <t>718/30.10.2024</t>
  </si>
  <si>
    <t>441/05.11.2024</t>
  </si>
  <si>
    <t>444/29.10.2024</t>
  </si>
  <si>
    <t>2261/17.7.2024</t>
  </si>
  <si>
    <t>3588/30.10.2024</t>
  </si>
  <si>
    <t>680/21.11.2024</t>
  </si>
  <si>
    <t>692/20.11.2024</t>
  </si>
  <si>
    <t>86/10.10.2024</t>
  </si>
  <si>
    <t>145/15.11.2024</t>
  </si>
  <si>
    <t>560/30.10.2024</t>
  </si>
  <si>
    <t>561/30.10.2024</t>
  </si>
  <si>
    <t>562/30.10.2024</t>
  </si>
  <si>
    <t>396b/18.10.2024</t>
  </si>
  <si>
    <t>396c/18.10.2024</t>
  </si>
  <si>
    <t>Nâng cấp đường trục bản + hệ thống thoát nước Bản Thẳm</t>
  </si>
  <si>
    <t>348/13.11.2024</t>
  </si>
  <si>
    <t>Đường ngõ bản, đường nội đồng, hệ thống thoát nước bản Đông Pao2</t>
  </si>
  <si>
    <t>2587/25.11.2024</t>
  </si>
  <si>
    <t>Thủy Lợi Nậm Đeng bản Bãi Trâu, xã Bản Hon</t>
  </si>
  <si>
    <t>2512/11.11.2024</t>
  </si>
  <si>
    <t>Tu sửa Mương thủy lợi Bản Thẳm, xã Bản Hon</t>
  </si>
  <si>
    <t>345/13.11.2024</t>
  </si>
  <si>
    <t>Thủy lợi Đông Pao 2, xã Bản Hon</t>
  </si>
  <si>
    <t>2511/11.11.2024</t>
  </si>
  <si>
    <t>2513/11.11.2024</t>
  </si>
  <si>
    <t>2514/11.11.2024</t>
  </si>
  <si>
    <t>Xây dựng mới nhà văn hoá và các công trình phụ trợ bản Bãi Trâu, xã Bản Hon</t>
  </si>
  <si>
    <t>347/13.11.2024</t>
  </si>
  <si>
    <t>giao thông nông thôn D, L=1,2km</t>
  </si>
  <si>
    <t>06/06.12.22</t>
  </si>
  <si>
    <t>Đường đi khu sản xuất từ ngã 3 đến khu trồng quế tập trung bản Táng Ngã, xã Nậm Chà</t>
  </si>
  <si>
    <t>146/15.11.2024</t>
  </si>
  <si>
    <t>189/11.11.2024</t>
  </si>
  <si>
    <t>192/13.11.2024</t>
  </si>
  <si>
    <t>Cứng hóa đường nội bản Nậm Vời, xã Nậm Pì</t>
  </si>
  <si>
    <t>190/11.11.2024</t>
  </si>
  <si>
    <t>1730/20.11.2024</t>
  </si>
  <si>
    <t>1731/20.11.2024</t>
  </si>
  <si>
    <t>Rãnh thoát nước bản Nậm Nó 1, xã Trung Chải</t>
  </si>
  <si>
    <t>120/24.10.2024</t>
  </si>
  <si>
    <t>1732/20.11.2024</t>
  </si>
  <si>
    <t>149/12.11.2024</t>
  </si>
  <si>
    <t>354/01.10.2024</t>
  </si>
  <si>
    <t>441A/05.11.2024</t>
  </si>
  <si>
    <t>262/05.11.2024</t>
  </si>
  <si>
    <t>Nâng cấp thủy lợi Xám Láng, xã Nậm Khao</t>
  </si>
  <si>
    <t>3589/30.10.2024</t>
  </si>
  <si>
    <t>Sửa chữa, nâng cấp TL đầu bản Nậm Xuổng, xã Vàng San</t>
  </si>
  <si>
    <t>3590/30.10.2024</t>
  </si>
  <si>
    <t>3616/06.11.2024</t>
  </si>
  <si>
    <t>426/30.10.2024</t>
  </si>
  <si>
    <t>520/29.10.2024</t>
  </si>
  <si>
    <t>519/29.10.2024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</si>
</sst>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_-;\-* #,##0.00_-;_-* &quot;-&quot;??_-;_-@_-"/>
    <numFmt numFmtId="164" formatCode="_-* #,##0.00\ _₫_-;\-* #,##0.00\ _₫_-;_-* &quot;-&quot;??\ _₫_-;_-@_-"/>
    <numFmt numFmtId="165" formatCode="_(&quot;$&quot;* #,##0.00_);_(&quot;$&quot;* \(#,##0.00\);_(&quot;$&quot;* &quot;-&quot;??_);_(@_)"/>
    <numFmt numFmtId="166" formatCode="_(* #,##0.00_);_(* \(#,##0.00\);_(* &quot;-&quot;??_);_(@_)"/>
    <numFmt numFmtId="167" formatCode="#,###;\-#,###;&quot;&quot;;_(@_)"/>
    <numFmt numFmtId="168" formatCode="_(* #,##0_);_(* \(#,##0\);_(* &quot;-&quot;??_);_(@_)"/>
    <numFmt numFmtId="169" formatCode="_(* #,##0.00_);_(* \(#,##0.00\);_(* \-??_);_(@_)"/>
    <numFmt numFmtId="170" formatCode="_ * #,##0_)\ &quot;$&quot;_ ;_ * \(#,##0\)\ &quot;$&quot;_ ;_ * &quot;-&quot;_)\ &quot;$&quot;_ ;_ @_ "/>
    <numFmt numFmtId="171" formatCode="&quot;$&quot;#,##0;[Red]\-&quot;$&quot;#,##0"/>
    <numFmt numFmtId="172" formatCode="#,##0.0"/>
    <numFmt numFmtId="173" formatCode="0.0000"/>
  </numFmts>
  <fonts count="42">
    <font>
      <sz val="11"/>
      <color theme="1"/>
      <name val="Arial"/>
      <family val="2"/>
      <scheme val="minor"/>
    </font>
    <font>
      <sz val="12"/>
      <name val=".VnArial Narrow"/>
      <family val="2"/>
    </font>
    <font>
      <sz val="12"/>
      <name val=".VnArial Narrow"/>
      <family val="2"/>
    </font>
    <font>
      <sz val="12"/>
      <name val="Times New Roman"/>
      <family val="1"/>
    </font>
    <font>
      <b/>
      <sz val="12"/>
      <name val="Times New Roman"/>
      <family val="1"/>
    </font>
    <font>
      <b/>
      <sz val="14"/>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0"/>
      <name val="Arial"/>
      <family val="2"/>
    </font>
    <font>
      <sz val="11"/>
      <color theme="1"/>
      <name val="Arial"/>
      <family val="2"/>
      <charset val="163"/>
      <scheme val="minor"/>
    </font>
    <font>
      <b/>
      <sz val="14"/>
      <color rgb="FFFF0000"/>
      <name val="Times New Roman"/>
      <family val="1"/>
    </font>
    <font>
      <sz val="11"/>
      <color theme="1"/>
      <name val="Arial"/>
      <family val="2"/>
      <scheme val="minor"/>
    </font>
    <font>
      <sz val="10"/>
      <name val="Mangal"/>
      <family val="2"/>
    </font>
    <font>
      <sz val="10"/>
      <name val="Arial"/>
      <family val="2"/>
      <charset val="1"/>
    </font>
    <font>
      <sz val="11"/>
      <color indexed="8"/>
      <name val="Calibri"/>
      <family val="2"/>
    </font>
    <font>
      <sz val="10"/>
      <name val=".VnTime"/>
      <family val="2"/>
    </font>
    <font>
      <i/>
      <sz val="12"/>
      <name val="Times New Roman"/>
      <family val="1"/>
    </font>
    <font>
      <b/>
      <i/>
      <sz val="16"/>
      <name val="Helv"/>
      <family val="2"/>
    </font>
    <font>
      <b/>
      <sz val="11"/>
      <name val="Times New Roman"/>
      <family val="1"/>
    </font>
    <font>
      <sz val="11"/>
      <name val="Times New Roman"/>
      <family val="1"/>
    </font>
    <font>
      <sz val="10"/>
      <name val="VNI-Times"/>
    </font>
    <font>
      <b/>
      <sz val="9"/>
      <color indexed="81"/>
      <name val="Tahoma"/>
      <family val="2"/>
    </font>
    <font>
      <sz val="9"/>
      <color indexed="81"/>
      <name val="Tahoma"/>
      <family val="2"/>
    </font>
    <font>
      <b/>
      <i/>
      <sz val="11"/>
      <name val="Times New Roman"/>
      <family val="1"/>
    </font>
    <font>
      <sz val="11"/>
      <color rgb="FF000000"/>
      <name val="Arial"/>
      <family val="2"/>
      <scheme val="minor"/>
    </font>
    <font>
      <sz val="11"/>
      <color rgb="FF000000"/>
      <name val="Calibri"/>
      <family val="2"/>
    </font>
    <font>
      <b/>
      <sz val="10"/>
      <name val="Times New Roman"/>
      <family val="1"/>
    </font>
    <font>
      <sz val="10"/>
      <name val="Times New Roman"/>
      <family val="1"/>
    </font>
    <font>
      <sz val="9"/>
      <name val="Arial"/>
      <family val="2"/>
    </font>
    <font>
      <sz val="11"/>
      <color rgb="FF000000"/>
      <name val="Calibri"/>
      <family val="2"/>
      <charset val="163"/>
    </font>
    <font>
      <b/>
      <sz val="13"/>
      <name val="Times New Roman"/>
      <family val="1"/>
    </font>
    <font>
      <sz val="11"/>
      <color theme="1"/>
      <name val="Times New Roman"/>
      <family val="1"/>
    </font>
    <font>
      <b/>
      <sz val="11"/>
      <color theme="1"/>
      <name val="Times New Roman"/>
      <family val="1"/>
    </font>
    <font>
      <b/>
      <sz val="13"/>
      <color theme="1"/>
      <name val="Times New Roman"/>
      <family val="1"/>
    </font>
    <font>
      <b/>
      <sz val="10"/>
      <color theme="1"/>
      <name val="Times New Roman"/>
      <family val="1"/>
    </font>
    <font>
      <sz val="12"/>
      <color indexed="81"/>
      <name val="Tahoma"/>
      <family val="2"/>
    </font>
    <font>
      <sz val="11"/>
      <color indexed="81"/>
      <name val="Tahoma"/>
      <family val="2"/>
    </font>
    <font>
      <b/>
      <sz val="9"/>
      <color rgb="FF000000"/>
      <name val="Tahoma"/>
      <family val="2"/>
    </font>
    <font>
      <sz val="9"/>
      <color rgb="FF000000"/>
      <name val="Tahoma"/>
      <family val="2"/>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s>
  <cellStyleXfs count="73">
    <xf numFmtId="0" fontId="0" fillId="0" borderId="0"/>
    <xf numFmtId="166" fontId="9" fillId="0" borderId="0" applyFont="0" applyFill="0" applyBorder="0" applyAlignment="0" applyProtection="0"/>
    <xf numFmtId="165" fontId="9" fillId="0" borderId="0" applyFont="0" applyFill="0" applyBorder="0" applyAlignment="0" applyProtection="0"/>
    <xf numFmtId="167" fontId="8" fillId="0" borderId="0" applyFont="0" applyFill="0" applyBorder="0" applyAlignment="0" applyProtection="0"/>
    <xf numFmtId="0" fontId="6" fillId="0" borderId="0"/>
    <xf numFmtId="0" fontId="7" fillId="0" borderId="0"/>
    <xf numFmtId="0" fontId="2" fillId="0" borderId="0"/>
    <xf numFmtId="0" fontId="12" fillId="0" borderId="0"/>
    <xf numFmtId="0" fontId="6" fillId="0" borderId="0"/>
    <xf numFmtId="0" fontId="9" fillId="0" borderId="0"/>
    <xf numFmtId="0" fontId="1" fillId="0" borderId="0"/>
    <xf numFmtId="0" fontId="11" fillId="0" borderId="0"/>
    <xf numFmtId="0" fontId="11" fillId="0" borderId="0"/>
    <xf numFmtId="169" fontId="15" fillId="0" borderId="0" applyFill="0" applyBorder="0" applyAlignment="0" applyProtection="0"/>
    <xf numFmtId="166" fontId="14" fillId="0" borderId="0" applyFont="0" applyFill="0" applyBorder="0" applyAlignment="0" applyProtection="0"/>
    <xf numFmtId="0" fontId="16" fillId="0" borderId="0"/>
    <xf numFmtId="166" fontId="11" fillId="0" borderId="0" applyFont="0" applyFill="0" applyBorder="0" applyAlignment="0" applyProtection="0"/>
    <xf numFmtId="166" fontId="14" fillId="0" borderId="0" applyFont="0" applyFill="0" applyBorder="0" applyAlignment="0" applyProtection="0"/>
    <xf numFmtId="0" fontId="11" fillId="0" borderId="0"/>
    <xf numFmtId="166" fontId="17" fillId="0" borderId="0" applyFont="0" applyFill="0" applyBorder="0" applyAlignment="0" applyProtection="0"/>
    <xf numFmtId="0" fontId="17" fillId="0" borderId="0"/>
    <xf numFmtId="166" fontId="11" fillId="0" borderId="0" applyFont="0" applyFill="0" applyBorder="0" applyAlignment="0" applyProtection="0"/>
    <xf numFmtId="0" fontId="17" fillId="0" borderId="0"/>
    <xf numFmtId="0" fontId="18" fillId="0" borderId="0" applyNumberFormat="0" applyFill="0" applyBorder="0" applyAlignment="0" applyProtection="0"/>
    <xf numFmtId="0" fontId="14" fillId="0" borderId="0"/>
    <xf numFmtId="0" fontId="11" fillId="0" borderId="0"/>
    <xf numFmtId="0" fontId="14" fillId="0" borderId="0" applyFont="0" applyFill="0" applyBorder="0" applyAlignment="0" applyProtection="0"/>
    <xf numFmtId="0" fontId="11" fillId="0" borderId="0"/>
    <xf numFmtId="0" fontId="3" fillId="0" borderId="0"/>
    <xf numFmtId="166" fontId="3" fillId="0" borderId="0" applyFont="0" applyFill="0" applyBorder="0" applyAlignment="0" applyProtection="0"/>
    <xf numFmtId="166" fontId="17" fillId="0" borderId="0" applyFont="0" applyFill="0" applyBorder="0" applyAlignment="0" applyProtection="0"/>
    <xf numFmtId="43" fontId="11" fillId="0" borderId="0" applyFont="0" applyFill="0" applyBorder="0" applyAlignment="0" applyProtection="0"/>
    <xf numFmtId="0" fontId="12" fillId="0" borderId="0"/>
    <xf numFmtId="166" fontId="11" fillId="0" borderId="0" applyFont="0" applyFill="0" applyBorder="0" applyAlignment="0" applyProtection="0"/>
    <xf numFmtId="0" fontId="20" fillId="0" borderId="0"/>
    <xf numFmtId="166" fontId="3" fillId="0" borderId="0" applyFont="0" applyFill="0" applyBorder="0" applyAlignment="0" applyProtection="0"/>
    <xf numFmtId="0" fontId="14" fillId="0" borderId="0"/>
    <xf numFmtId="0" fontId="11" fillId="0" borderId="0"/>
    <xf numFmtId="170" fontId="23" fillId="0" borderId="0" applyFont="0" applyFill="0" applyBorder="0" applyAlignment="0" applyProtection="0"/>
    <xf numFmtId="0" fontId="11" fillId="0" borderId="0"/>
    <xf numFmtId="166" fontId="11" fillId="0" borderId="0" applyFont="0" applyFill="0" applyBorder="0" applyAlignment="0" applyProtection="0"/>
    <xf numFmtId="166" fontId="14" fillId="0" borderId="0" applyFont="0" applyFill="0" applyBorder="0" applyAlignment="0" applyProtection="0"/>
    <xf numFmtId="0" fontId="12" fillId="0" borderId="0"/>
    <xf numFmtId="0" fontId="11" fillId="0" borderId="0"/>
    <xf numFmtId="0" fontId="14" fillId="0" borderId="0"/>
    <xf numFmtId="0" fontId="14" fillId="0" borderId="0"/>
    <xf numFmtId="166" fontId="17" fillId="0" borderId="0" applyFont="0" applyFill="0" applyBorder="0" applyAlignment="0" applyProtection="0"/>
    <xf numFmtId="166" fontId="14" fillId="0" borderId="0" applyFont="0" applyFill="0" applyBorder="0" applyAlignment="0" applyProtection="0"/>
    <xf numFmtId="0" fontId="27" fillId="0" borderId="0" applyAlignment="0"/>
    <xf numFmtId="0" fontId="11" fillId="0" borderId="0"/>
    <xf numFmtId="0" fontId="11" fillId="0" borderId="0"/>
    <xf numFmtId="0" fontId="11" fillId="0" borderId="0"/>
    <xf numFmtId="0" fontId="14" fillId="0" borderId="0"/>
    <xf numFmtId="166" fontId="17" fillId="0" borderId="0" applyFont="0" applyFill="0" applyBorder="0" applyAlignment="0" applyProtection="0"/>
    <xf numFmtId="166" fontId="11" fillId="0" borderId="0" applyFont="0" applyFill="0" applyBorder="0" applyAlignment="0" applyProtection="0"/>
    <xf numFmtId="0" fontId="11" fillId="0" borderId="0"/>
    <xf numFmtId="171" fontId="17" fillId="0" borderId="0" applyFont="0" applyFill="0" applyBorder="0" applyAlignment="0" applyProtection="0"/>
    <xf numFmtId="166" fontId="3" fillId="0" borderId="0" applyFont="0" applyFill="0" applyBorder="0" applyAlignment="0" applyProtection="0"/>
    <xf numFmtId="166" fontId="14" fillId="0" borderId="0" applyFont="0" applyFill="0" applyBorder="0" applyAlignment="0" applyProtection="0"/>
    <xf numFmtId="0" fontId="14" fillId="0" borderId="0"/>
    <xf numFmtId="166" fontId="3" fillId="0" borderId="0" applyFont="0" applyFill="0" applyBorder="0" applyAlignment="0" applyProtection="0"/>
    <xf numFmtId="164" fontId="17" fillId="0" borderId="0" applyFont="0" applyFill="0" applyBorder="0" applyAlignment="0" applyProtection="0"/>
    <xf numFmtId="0" fontId="14" fillId="0" borderId="0"/>
    <xf numFmtId="0" fontId="14" fillId="0" borderId="0"/>
    <xf numFmtId="0" fontId="28" fillId="0" borderId="0"/>
    <xf numFmtId="166" fontId="11" fillId="0" borderId="0" applyFont="0" applyFill="0" applyBorder="0" applyAlignment="0" applyProtection="0"/>
    <xf numFmtId="0" fontId="11" fillId="0" borderId="0"/>
    <xf numFmtId="0" fontId="11" fillId="0" borderId="0"/>
    <xf numFmtId="0" fontId="14" fillId="0" borderId="0"/>
    <xf numFmtId="166" fontId="14" fillId="0" borderId="0" applyFont="0" applyFill="0" applyBorder="0" applyAlignment="0" applyProtection="0"/>
    <xf numFmtId="0" fontId="6" fillId="0" borderId="0"/>
    <xf numFmtId="173" fontId="31" fillId="0" borderId="0" applyFont="0" applyFill="0" applyBorder="0" applyAlignment="0" applyProtection="0"/>
    <xf numFmtId="0" fontId="32" fillId="0" borderId="0"/>
  </cellStyleXfs>
  <cellXfs count="323">
    <xf numFmtId="0" fontId="0" fillId="0" borderId="0" xfId="0"/>
    <xf numFmtId="0" fontId="3" fillId="0" borderId="0" xfId="4" applyFont="1"/>
    <xf numFmtId="0" fontId="3" fillId="0" borderId="0" xfId="4" applyFont="1" applyAlignment="1">
      <alignment horizontal="centerContinuous"/>
    </xf>
    <xf numFmtId="0" fontId="13" fillId="0" borderId="0" xfId="4" quotePrefix="1" applyFont="1" applyAlignment="1">
      <alignment horizontal="centerContinuous"/>
    </xf>
    <xf numFmtId="0" fontId="5" fillId="0" borderId="0" xfId="4" quotePrefix="1" applyFont="1" applyAlignment="1">
      <alignment horizontal="centerContinuous"/>
    </xf>
    <xf numFmtId="3" fontId="5" fillId="0" borderId="0" xfId="11" applyNumberFormat="1" applyFont="1" applyAlignment="1">
      <alignment horizontal="center" vertical="center" wrapText="1"/>
    </xf>
    <xf numFmtId="0" fontId="4" fillId="0" borderId="0" xfId="0" applyFont="1"/>
    <xf numFmtId="0" fontId="4" fillId="0" borderId="0" xfId="0" applyFont="1" applyAlignment="1">
      <alignment horizontal="right"/>
    </xf>
    <xf numFmtId="0" fontId="10" fillId="0" borderId="0" xfId="0" applyFont="1" applyAlignment="1">
      <alignment horizontal="right"/>
    </xf>
    <xf numFmtId="3" fontId="21" fillId="0" borderId="3" xfId="11" applyNumberFormat="1" applyFont="1" applyBorder="1" applyAlignment="1">
      <alignment horizontal="center" vertical="center" wrapText="1"/>
    </xf>
    <xf numFmtId="0" fontId="21" fillId="2" borderId="1" xfId="0" applyFont="1" applyFill="1" applyBorder="1" applyAlignment="1">
      <alignment horizontal="center" vertical="center" wrapText="1"/>
    </xf>
    <xf numFmtId="168" fontId="22" fillId="2" borderId="1" xfId="54" applyNumberFormat="1" applyFont="1" applyFill="1" applyBorder="1" applyAlignment="1">
      <alignment horizontal="center" vertical="center" wrapText="1"/>
    </xf>
    <xf numFmtId="168" fontId="22" fillId="2" borderId="1" xfId="47" applyNumberFormat="1" applyFont="1" applyFill="1" applyBorder="1" applyAlignment="1">
      <alignment horizontal="center" vertical="center" wrapText="1"/>
    </xf>
    <xf numFmtId="0" fontId="22" fillId="2" borderId="1" xfId="0" applyFont="1" applyFill="1" applyBorder="1" applyAlignment="1">
      <alignment horizontal="center" vertical="center" wrapText="1"/>
    </xf>
    <xf numFmtId="3" fontId="21" fillId="2" borderId="1" xfId="11" applyNumberFormat="1" applyFont="1" applyFill="1" applyBorder="1" applyAlignment="1">
      <alignment horizontal="right" vertical="center" wrapText="1"/>
    </xf>
    <xf numFmtId="3" fontId="21" fillId="2" borderId="1" xfId="11" quotePrefix="1" applyNumberFormat="1" applyFont="1" applyFill="1" applyBorder="1" applyAlignment="1">
      <alignment horizontal="center" vertical="center" wrapText="1"/>
    </xf>
    <xf numFmtId="3" fontId="21" fillId="2" borderId="1" xfId="17" quotePrefix="1" applyNumberFormat="1" applyFont="1" applyFill="1" applyBorder="1" applyAlignment="1">
      <alignment horizontal="right" vertical="center" wrapText="1"/>
    </xf>
    <xf numFmtId="49" fontId="21" fillId="2" borderId="1" xfId="11" applyNumberFormat="1" applyFont="1" applyFill="1" applyBorder="1" applyAlignment="1">
      <alignment horizontal="center" vertical="center"/>
    </xf>
    <xf numFmtId="1" fontId="21" fillId="2" borderId="1" xfId="11" applyNumberFormat="1" applyFont="1" applyFill="1" applyBorder="1" applyAlignment="1">
      <alignment horizontal="center" vertical="center" wrapText="1"/>
    </xf>
    <xf numFmtId="3" fontId="21" fillId="2" borderId="1" xfId="17" applyNumberFormat="1" applyFont="1" applyFill="1" applyBorder="1" applyAlignment="1">
      <alignment horizontal="right" vertical="center"/>
    </xf>
    <xf numFmtId="49" fontId="22" fillId="2" borderId="1" xfId="11" quotePrefix="1" applyNumberFormat="1" applyFont="1" applyFill="1" applyBorder="1" applyAlignment="1">
      <alignment horizontal="center" vertical="center"/>
    </xf>
    <xf numFmtId="1" fontId="22" fillId="2" borderId="1" xfId="11" applyNumberFormat="1" applyFont="1" applyFill="1" applyBorder="1" applyAlignment="1">
      <alignment horizontal="center" vertical="center" wrapText="1"/>
    </xf>
    <xf numFmtId="168" fontId="22" fillId="2" borderId="1" xfId="17" applyNumberFormat="1" applyFont="1" applyFill="1" applyBorder="1" applyAlignment="1" applyProtection="1">
      <alignment horizontal="center" vertical="center" wrapText="1"/>
      <protection locked="0"/>
    </xf>
    <xf numFmtId="3" fontId="22" fillId="2" borderId="1" xfId="17" applyNumberFormat="1" applyFont="1" applyFill="1" applyBorder="1" applyAlignment="1" applyProtection="1">
      <alignment horizontal="right" vertical="center" wrapText="1"/>
    </xf>
    <xf numFmtId="168" fontId="22" fillId="2" borderId="1" xfId="17" applyNumberFormat="1" applyFont="1" applyFill="1" applyBorder="1" applyAlignment="1" applyProtection="1">
      <alignment horizontal="right" vertical="center" wrapText="1"/>
      <protection locked="0"/>
    </xf>
    <xf numFmtId="3" fontId="22" fillId="2" borderId="1" xfId="17" applyNumberFormat="1" applyFont="1" applyFill="1" applyBorder="1" applyAlignment="1">
      <alignment horizontal="right" vertical="center"/>
    </xf>
    <xf numFmtId="168" fontId="21" fillId="2" borderId="1" xfId="17" applyNumberFormat="1" applyFont="1" applyFill="1" applyBorder="1" applyAlignment="1" applyProtection="1">
      <alignment horizontal="center" vertical="center" wrapText="1"/>
      <protection locked="0"/>
    </xf>
    <xf numFmtId="168" fontId="22" fillId="2" borderId="1" xfId="17" applyNumberFormat="1" applyFont="1" applyFill="1" applyBorder="1" applyAlignment="1">
      <alignment horizontal="center" vertical="center" wrapText="1"/>
    </xf>
    <xf numFmtId="49" fontId="21" fillId="2" borderId="1" xfId="11" quotePrefix="1" applyNumberFormat="1" applyFont="1" applyFill="1" applyBorder="1" applyAlignment="1">
      <alignment horizontal="center" vertical="center"/>
    </xf>
    <xf numFmtId="168" fontId="22" fillId="2" borderId="1" xfId="47" quotePrefix="1" applyNumberFormat="1" applyFont="1" applyFill="1" applyBorder="1" applyAlignment="1" applyProtection="1">
      <alignment horizontal="center" vertical="center" wrapText="1"/>
      <protection locked="0"/>
    </xf>
    <xf numFmtId="168" fontId="22" fillId="2" borderId="1" xfId="17" quotePrefix="1" applyNumberFormat="1" applyFont="1" applyFill="1" applyBorder="1" applyAlignment="1" applyProtection="1">
      <alignment horizontal="center" vertical="center" wrapText="1"/>
      <protection locked="0"/>
    </xf>
    <xf numFmtId="1" fontId="21" fillId="2" borderId="1" xfId="15" applyNumberFormat="1" applyFont="1" applyFill="1" applyBorder="1" applyAlignment="1">
      <alignment horizontal="center" vertical="center" wrapText="1"/>
    </xf>
    <xf numFmtId="3" fontId="21" fillId="2" borderId="1" xfId="17" applyNumberFormat="1" applyFont="1" applyFill="1" applyBorder="1" applyAlignment="1" applyProtection="1">
      <alignment horizontal="right" vertical="center" wrapText="1"/>
    </xf>
    <xf numFmtId="1" fontId="22" fillId="2" borderId="1" xfId="15" applyNumberFormat="1" applyFont="1" applyFill="1" applyBorder="1" applyAlignment="1">
      <alignment horizontal="center" vertical="center" wrapText="1"/>
    </xf>
    <xf numFmtId="3" fontId="22" fillId="2" borderId="1" xfId="15" applyNumberFormat="1" applyFont="1" applyFill="1" applyBorder="1" applyAlignment="1">
      <alignment horizontal="center" vertical="center" wrapText="1"/>
    </xf>
    <xf numFmtId="1" fontId="21" fillId="2" borderId="1" xfId="15" quotePrefix="1" applyNumberFormat="1" applyFont="1" applyFill="1" applyBorder="1" applyAlignment="1">
      <alignment horizontal="center" vertical="center" wrapText="1"/>
    </xf>
    <xf numFmtId="1" fontId="22" fillId="2" borderId="1" xfId="11" quotePrefix="1" applyNumberFormat="1" applyFont="1" applyFill="1" applyBorder="1" applyAlignment="1">
      <alignment horizontal="center" vertical="center" wrapText="1"/>
    </xf>
    <xf numFmtId="168" fontId="21" fillId="2" borderId="1" xfId="17" applyNumberFormat="1" applyFont="1" applyFill="1" applyBorder="1" applyAlignment="1">
      <alignment horizontal="center" vertical="center" wrapText="1"/>
    </xf>
    <xf numFmtId="3" fontId="22" fillId="2" borderId="1" xfId="11" quotePrefix="1" applyNumberFormat="1" applyFont="1" applyFill="1" applyBorder="1" applyAlignment="1">
      <alignment horizontal="center" vertical="center" wrapText="1"/>
    </xf>
    <xf numFmtId="3" fontId="21" fillId="2" borderId="1" xfId="11" applyNumberFormat="1" applyFont="1" applyFill="1" applyBorder="1" applyAlignment="1">
      <alignment horizontal="right" vertical="center"/>
    </xf>
    <xf numFmtId="3" fontId="21" fillId="2" borderId="1" xfId="40" applyNumberFormat="1" applyFont="1" applyFill="1" applyBorder="1" applyAlignment="1">
      <alignment horizontal="right" vertical="center"/>
    </xf>
    <xf numFmtId="3" fontId="22" fillId="2" borderId="1" xfId="11" applyNumberFormat="1" applyFont="1" applyFill="1" applyBorder="1" applyAlignment="1">
      <alignment horizontal="right" vertical="center"/>
    </xf>
    <xf numFmtId="1" fontId="21" fillId="2" borderId="1" xfId="49" applyNumberFormat="1" applyFont="1" applyFill="1" applyBorder="1" applyAlignment="1">
      <alignment horizontal="center" vertical="center" wrapText="1"/>
    </xf>
    <xf numFmtId="1" fontId="22" fillId="2" borderId="1" xfId="50" quotePrefix="1" applyNumberFormat="1" applyFont="1" applyFill="1" applyBorder="1" applyAlignment="1">
      <alignment horizontal="center" vertical="center" wrapText="1"/>
    </xf>
    <xf numFmtId="3" fontId="22" fillId="2" borderId="1" xfId="50" applyNumberFormat="1" applyFont="1" applyFill="1" applyBorder="1" applyAlignment="1">
      <alignment horizontal="center" vertical="center" wrapText="1"/>
    </xf>
    <xf numFmtId="3" fontId="22" fillId="2" borderId="1" xfId="50" applyNumberFormat="1" applyFont="1" applyFill="1" applyBorder="1" applyAlignment="1">
      <alignment horizontal="right" vertical="center"/>
    </xf>
    <xf numFmtId="3" fontId="22" fillId="2" borderId="1" xfId="51" applyNumberFormat="1" applyFont="1" applyFill="1" applyBorder="1" applyAlignment="1">
      <alignment horizontal="right" vertical="center" wrapText="1"/>
    </xf>
    <xf numFmtId="1" fontId="21" fillId="2" borderId="1" xfId="50" applyNumberFormat="1" applyFont="1" applyFill="1" applyBorder="1" applyAlignment="1">
      <alignment horizontal="center" vertical="center" wrapText="1"/>
    </xf>
    <xf numFmtId="3" fontId="21" fillId="2" borderId="1" xfId="50" applyNumberFormat="1" applyFont="1" applyFill="1" applyBorder="1" applyAlignment="1">
      <alignment horizontal="left" vertical="center" wrapText="1"/>
    </xf>
    <xf numFmtId="3" fontId="22" fillId="2" borderId="1" xfId="12" applyNumberFormat="1" applyFont="1" applyFill="1" applyBorder="1" applyAlignment="1">
      <alignment horizontal="center" vertical="center" wrapText="1"/>
    </xf>
    <xf numFmtId="0" fontId="22" fillId="2" borderId="1" xfId="52" applyFont="1" applyFill="1" applyBorder="1" applyAlignment="1">
      <alignment horizontal="left" vertical="center" wrapText="1"/>
    </xf>
    <xf numFmtId="1" fontId="21" fillId="2" borderId="1" xfId="11" quotePrefix="1" applyNumberFormat="1" applyFont="1" applyFill="1" applyBorder="1" applyAlignment="1">
      <alignment horizontal="center" vertical="center" wrapText="1"/>
    </xf>
    <xf numFmtId="1" fontId="21" fillId="2" borderId="1" xfId="0" applyNumberFormat="1" applyFont="1" applyFill="1" applyBorder="1" applyAlignment="1">
      <alignment horizontal="center" vertical="center" wrapText="1"/>
    </xf>
    <xf numFmtId="1" fontId="22" fillId="2" borderId="1" xfId="0" quotePrefix="1" applyNumberFormat="1" applyFont="1" applyFill="1" applyBorder="1" applyAlignment="1">
      <alignment horizontal="center" vertical="center" wrapText="1"/>
    </xf>
    <xf numFmtId="0" fontId="22" fillId="2" borderId="1" xfId="0" applyFont="1" applyFill="1" applyBorder="1" applyAlignment="1">
      <alignment horizontal="left" vertical="center" wrapText="1"/>
    </xf>
    <xf numFmtId="1" fontId="21" fillId="2" borderId="1" xfId="55" applyNumberFormat="1" applyFont="1" applyFill="1" applyBorder="1" applyAlignment="1">
      <alignment horizontal="center" vertical="center" wrapText="1"/>
    </xf>
    <xf numFmtId="49" fontId="22" fillId="2" borderId="1" xfId="51" applyNumberFormat="1" applyFont="1" applyFill="1" applyBorder="1" applyAlignment="1">
      <alignment horizontal="center" vertical="center" wrapText="1"/>
    </xf>
    <xf numFmtId="49" fontId="21" fillId="2" borderId="1" xfId="49" applyNumberFormat="1" applyFont="1" applyFill="1" applyBorder="1" applyAlignment="1">
      <alignment horizontal="center" vertical="center" wrapText="1"/>
    </xf>
    <xf numFmtId="166" fontId="22" fillId="2" borderId="1" xfId="47" applyFont="1" applyFill="1" applyBorder="1" applyAlignment="1">
      <alignment horizontal="center" vertical="center" wrapText="1"/>
    </xf>
    <xf numFmtId="49" fontId="26" fillId="2" borderId="1" xfId="49" applyNumberFormat="1" applyFont="1" applyFill="1" applyBorder="1" applyAlignment="1">
      <alignment horizontal="center" vertical="center" wrapText="1"/>
    </xf>
    <xf numFmtId="3" fontId="22" fillId="2" borderId="1" xfId="0" applyNumberFormat="1" applyFont="1" applyFill="1" applyBorder="1" applyAlignment="1">
      <alignment horizontal="right" vertical="center" wrapText="1"/>
    </xf>
    <xf numFmtId="1" fontId="22" fillId="2" borderId="1" xfId="55" quotePrefix="1" applyNumberFormat="1" applyFont="1" applyFill="1" applyBorder="1" applyAlignment="1">
      <alignment horizontal="center" vertical="center" wrapText="1"/>
    </xf>
    <xf numFmtId="168" fontId="22" fillId="2" borderId="1" xfId="16" applyNumberFormat="1" applyFont="1" applyFill="1" applyBorder="1" applyAlignment="1">
      <alignment horizontal="center" vertical="center"/>
    </xf>
    <xf numFmtId="168" fontId="22" fillId="2" borderId="1" xfId="60" applyNumberFormat="1" applyFont="1" applyFill="1" applyBorder="1" applyAlignment="1">
      <alignment horizontal="left" vertical="center" wrapText="1"/>
    </xf>
    <xf numFmtId="1" fontId="21" fillId="2" borderId="1" xfId="60" quotePrefix="1" applyNumberFormat="1" applyFont="1" applyFill="1" applyBorder="1" applyAlignment="1">
      <alignment horizontal="center" vertical="center" wrapText="1"/>
    </xf>
    <xf numFmtId="168" fontId="22" fillId="2" borderId="1" xfId="16" applyNumberFormat="1" applyFont="1" applyFill="1" applyBorder="1" applyAlignment="1">
      <alignment horizontal="center" vertical="center" wrapText="1"/>
    </xf>
    <xf numFmtId="168" fontId="22" fillId="2" borderId="1" xfId="16" applyNumberFormat="1" applyFont="1" applyFill="1" applyBorder="1" applyAlignment="1">
      <alignment horizontal="left" vertical="center" wrapText="1"/>
    </xf>
    <xf numFmtId="168" fontId="22" fillId="2" borderId="1" xfId="16" quotePrefix="1" applyNumberFormat="1" applyFont="1" applyFill="1" applyBorder="1" applyAlignment="1">
      <alignment horizontal="center" vertical="center" wrapText="1"/>
    </xf>
    <xf numFmtId="3" fontId="22" fillId="2" borderId="1" xfId="11" applyNumberFormat="1" applyFont="1" applyFill="1" applyBorder="1" applyAlignment="1">
      <alignment horizontal="center" vertical="center" wrapText="1"/>
    </xf>
    <xf numFmtId="49" fontId="21" fillId="2" borderId="1" xfId="49" applyNumberFormat="1" applyFont="1" applyFill="1" applyBorder="1" applyAlignment="1">
      <alignment horizontal="center" vertical="center"/>
    </xf>
    <xf numFmtId="3" fontId="26" fillId="2" borderId="1" xfId="11" applyNumberFormat="1" applyFont="1" applyFill="1" applyBorder="1" applyAlignment="1">
      <alignment horizontal="right" vertical="center"/>
    </xf>
    <xf numFmtId="3" fontId="22" fillId="2" borderId="1" xfId="11" applyNumberFormat="1" applyFont="1" applyFill="1" applyBorder="1" applyAlignment="1">
      <alignment horizontal="right" vertical="center" wrapText="1"/>
    </xf>
    <xf numFmtId="0" fontId="26" fillId="2" borderId="1" xfId="0" applyFont="1" applyFill="1" applyBorder="1" applyAlignment="1">
      <alignment horizontal="center" vertical="center" wrapText="1"/>
    </xf>
    <xf numFmtId="49" fontId="26" fillId="2" borderId="1" xfId="49" applyNumberFormat="1" applyFont="1" applyFill="1" applyBorder="1" applyAlignment="1">
      <alignment horizontal="center" vertical="center"/>
    </xf>
    <xf numFmtId="49" fontId="26" fillId="2" borderId="1" xfId="11" quotePrefix="1" applyNumberFormat="1" applyFont="1" applyFill="1" applyBorder="1" applyAlignment="1">
      <alignment horizontal="center" vertical="center"/>
    </xf>
    <xf numFmtId="168" fontId="22" fillId="2" borderId="1" xfId="63" applyNumberFormat="1" applyFont="1" applyFill="1" applyBorder="1" applyAlignment="1">
      <alignment horizontal="center" vertical="center" wrapText="1"/>
    </xf>
    <xf numFmtId="1" fontId="21" fillId="2" borderId="1" xfId="50" quotePrefix="1" applyNumberFormat="1" applyFont="1" applyFill="1" applyBorder="1" applyAlignment="1">
      <alignment horizontal="center" vertical="center" wrapText="1"/>
    </xf>
    <xf numFmtId="3" fontId="22" fillId="2" borderId="1" xfId="16" quotePrefix="1" applyNumberFormat="1" applyFont="1" applyFill="1" applyBorder="1" applyAlignment="1">
      <alignment horizontal="right" vertical="center" wrapText="1"/>
    </xf>
    <xf numFmtId="3" fontId="22" fillId="2" borderId="1" xfId="64" applyNumberFormat="1" applyFont="1" applyFill="1" applyBorder="1" applyAlignment="1">
      <alignment horizontal="center" vertical="center" wrapText="1"/>
    </xf>
    <xf numFmtId="49" fontId="22" fillId="2" borderId="1" xfId="0" applyNumberFormat="1" applyFont="1" applyFill="1" applyBorder="1" applyAlignment="1">
      <alignment horizontal="center" vertical="center" wrapText="1"/>
    </xf>
    <xf numFmtId="168" fontId="22" fillId="2" borderId="1" xfId="57" applyNumberFormat="1" applyFont="1" applyFill="1" applyBorder="1" applyAlignment="1">
      <alignment horizontal="center" vertical="center" wrapText="1" shrinkToFit="1"/>
    </xf>
    <xf numFmtId="2" fontId="22" fillId="2" borderId="1" xfId="0" applyNumberFormat="1" applyFont="1" applyFill="1" applyBorder="1" applyAlignment="1">
      <alignment horizontal="center" vertical="center" wrapText="1"/>
    </xf>
    <xf numFmtId="3" fontId="22" fillId="2" borderId="1" xfId="0" applyNumberFormat="1" applyFont="1" applyFill="1" applyBorder="1" applyAlignment="1">
      <alignment horizontal="center" vertical="center" wrapText="1"/>
    </xf>
    <xf numFmtId="168" fontId="22" fillId="2" borderId="1" xfId="0" applyNumberFormat="1" applyFont="1" applyFill="1" applyBorder="1" applyAlignment="1">
      <alignment horizontal="center" vertical="center" wrapText="1"/>
    </xf>
    <xf numFmtId="0" fontId="21" fillId="2" borderId="1" xfId="0" applyFont="1" applyFill="1" applyBorder="1" applyAlignment="1">
      <alignment horizontal="left" vertical="center" wrapText="1"/>
    </xf>
    <xf numFmtId="3" fontId="22" fillId="2" borderId="1" xfId="0" quotePrefix="1" applyNumberFormat="1" applyFont="1" applyFill="1" applyBorder="1" applyAlignment="1">
      <alignment horizontal="center" vertical="center" wrapText="1"/>
    </xf>
    <xf numFmtId="3" fontId="21" fillId="2" borderId="1" xfId="0" quotePrefix="1" applyNumberFormat="1" applyFont="1" applyFill="1" applyBorder="1" applyAlignment="1">
      <alignment horizontal="center" vertical="center" wrapText="1"/>
    </xf>
    <xf numFmtId="1" fontId="26" fillId="2" borderId="1" xfId="11" applyNumberFormat="1" applyFont="1" applyFill="1" applyBorder="1" applyAlignment="1">
      <alignment horizontal="center" vertical="center" wrapText="1"/>
    </xf>
    <xf numFmtId="1" fontId="22" fillId="2" borderId="1" xfId="15" applyNumberFormat="1" applyFont="1" applyFill="1" applyBorder="1" applyAlignment="1">
      <alignment horizontal="left" vertical="center" wrapText="1"/>
    </xf>
    <xf numFmtId="168" fontId="21" fillId="2" borderId="1" xfId="60" applyNumberFormat="1" applyFont="1" applyFill="1" applyBorder="1" applyAlignment="1">
      <alignment horizontal="left" vertical="center" wrapText="1"/>
    </xf>
    <xf numFmtId="49" fontId="21" fillId="2" borderId="1" xfId="0" applyNumberFormat="1" applyFont="1" applyFill="1" applyBorder="1" applyAlignment="1">
      <alignment horizontal="left" vertical="center" wrapText="1"/>
    </xf>
    <xf numFmtId="3" fontId="22" fillId="2" borderId="1" xfId="0" quotePrefix="1" applyNumberFormat="1" applyFont="1" applyFill="1" applyBorder="1" applyAlignment="1">
      <alignment horizontal="right" vertical="center" wrapText="1"/>
    </xf>
    <xf numFmtId="0" fontId="22" fillId="2" borderId="1" xfId="0" applyFont="1" applyFill="1" applyBorder="1" applyAlignment="1">
      <alignment horizontal="center" vertical="center" wrapText="1" shrinkToFit="1"/>
    </xf>
    <xf numFmtId="49" fontId="22" fillId="2" borderId="1" xfId="16" applyNumberFormat="1" applyFont="1" applyFill="1" applyBorder="1" applyAlignment="1">
      <alignment horizontal="left" vertical="center" wrapText="1"/>
    </xf>
    <xf numFmtId="1" fontId="22" fillId="2" borderId="1" xfId="37" applyNumberFormat="1" applyFont="1" applyFill="1" applyBorder="1" applyAlignment="1">
      <alignment horizontal="left" vertical="center" wrapText="1"/>
    </xf>
    <xf numFmtId="3" fontId="4" fillId="2" borderId="0" xfId="11" applyNumberFormat="1" applyFont="1" applyFill="1" applyAlignment="1">
      <alignment horizontal="center" vertical="center" wrapText="1"/>
    </xf>
    <xf numFmtId="3" fontId="29" fillId="2" borderId="0" xfId="11" applyNumberFormat="1" applyFont="1" applyFill="1" applyAlignment="1">
      <alignment wrapText="1"/>
    </xf>
    <xf numFmtId="0" fontId="21" fillId="0" borderId="1" xfId="0" applyFont="1" applyBorder="1" applyAlignment="1">
      <alignment horizontal="justify" vertical="center" wrapText="1"/>
    </xf>
    <xf numFmtId="1" fontId="21" fillId="0" borderId="1" xfId="11" applyNumberFormat="1" applyFont="1" applyBorder="1" applyAlignment="1">
      <alignment horizontal="center" vertical="center" wrapText="1"/>
    </xf>
    <xf numFmtId="3" fontId="21" fillId="0" borderId="1" xfId="17" applyNumberFormat="1" applyFont="1" applyFill="1" applyBorder="1" applyAlignment="1">
      <alignment horizontal="right" vertical="center"/>
    </xf>
    <xf numFmtId="1" fontId="29" fillId="2" borderId="0" xfId="11" applyNumberFormat="1" applyFont="1" applyFill="1"/>
    <xf numFmtId="1" fontId="30" fillId="2" borderId="0" xfId="11" applyNumberFormat="1" applyFont="1" applyFill="1"/>
    <xf numFmtId="1" fontId="4" fillId="2" borderId="0" xfId="11" applyNumberFormat="1" applyFont="1" applyFill="1"/>
    <xf numFmtId="1" fontId="22" fillId="0" borderId="1" xfId="11" applyNumberFormat="1" applyFont="1" applyBorder="1" applyAlignment="1">
      <alignment horizontal="center" vertical="center" wrapText="1"/>
    </xf>
    <xf numFmtId="0" fontId="22" fillId="0" borderId="1" xfId="0" applyFont="1" applyBorder="1" applyAlignment="1">
      <alignment horizontal="center" vertical="center" wrapText="1"/>
    </xf>
    <xf numFmtId="3" fontId="22" fillId="0" borderId="1" xfId="11" applyNumberFormat="1" applyFont="1" applyBorder="1" applyAlignment="1">
      <alignment horizontal="right" vertical="center"/>
    </xf>
    <xf numFmtId="0" fontId="22" fillId="0" borderId="1" xfId="52" applyFont="1" applyBorder="1" applyAlignment="1">
      <alignment horizontal="center" vertical="center" wrapText="1"/>
    </xf>
    <xf numFmtId="3" fontId="22" fillId="0" borderId="1" xfId="52" applyNumberFormat="1" applyFont="1" applyBorder="1" applyAlignment="1">
      <alignment horizontal="right" vertical="center" wrapText="1"/>
    </xf>
    <xf numFmtId="3" fontId="22" fillId="0" borderId="1" xfId="52" applyNumberFormat="1" applyFont="1" applyBorder="1" applyAlignment="1">
      <alignment horizontal="justify" vertical="center" wrapText="1"/>
    </xf>
    <xf numFmtId="0" fontId="21" fillId="0" borderId="1" xfId="52" applyFont="1" applyBorder="1" applyAlignment="1">
      <alignment horizontal="center" vertical="center" wrapText="1"/>
    </xf>
    <xf numFmtId="168" fontId="21" fillId="0" borderId="1" xfId="54" applyNumberFormat="1" applyFont="1" applyFill="1" applyBorder="1" applyAlignment="1">
      <alignment horizontal="right" vertical="center" wrapText="1"/>
    </xf>
    <xf numFmtId="1" fontId="22" fillId="0" borderId="1" xfId="0" quotePrefix="1" applyNumberFormat="1" applyFont="1" applyBorder="1" applyAlignment="1">
      <alignment horizontal="center" vertical="center" wrapText="1"/>
    </xf>
    <xf numFmtId="168" fontId="22" fillId="0" borderId="1" xfId="54" applyNumberFormat="1" applyFont="1" applyFill="1" applyBorder="1" applyAlignment="1">
      <alignment horizontal="right" vertical="center" wrapText="1"/>
    </xf>
    <xf numFmtId="168" fontId="21" fillId="0" borderId="1" xfId="16" applyNumberFormat="1" applyFont="1" applyFill="1" applyBorder="1" applyAlignment="1">
      <alignment horizontal="right" vertical="center"/>
    </xf>
    <xf numFmtId="168" fontId="22" fillId="0" borderId="1" xfId="16" applyNumberFormat="1" applyFont="1" applyFill="1" applyBorder="1" applyAlignment="1">
      <alignment horizontal="right" vertical="center"/>
    </xf>
    <xf numFmtId="168" fontId="22" fillId="0" borderId="1" xfId="47" quotePrefix="1" applyNumberFormat="1" applyFont="1" applyFill="1" applyBorder="1" applyAlignment="1">
      <alignment horizontal="right" vertical="center" wrapText="1"/>
    </xf>
    <xf numFmtId="168" fontId="21" fillId="0" borderId="1" xfId="47" applyNumberFormat="1" applyFont="1" applyFill="1" applyBorder="1" applyAlignment="1">
      <alignment horizontal="right" vertical="center"/>
    </xf>
    <xf numFmtId="1" fontId="22" fillId="0" borderId="1" xfId="55" quotePrefix="1" applyNumberFormat="1" applyFont="1" applyBorder="1" applyAlignment="1">
      <alignment horizontal="center" vertical="center" wrapText="1"/>
    </xf>
    <xf numFmtId="1" fontId="30" fillId="2" borderId="0" xfId="11" applyNumberFormat="1" applyFont="1" applyFill="1" applyAlignment="1">
      <alignment vertical="center"/>
    </xf>
    <xf numFmtId="3" fontId="22" fillId="0" borderId="1" xfId="52" applyNumberFormat="1" applyFont="1" applyBorder="1" applyAlignment="1">
      <alignment horizontal="center" vertical="center" wrapText="1"/>
    </xf>
    <xf numFmtId="168" fontId="22" fillId="0" borderId="1" xfId="54" applyNumberFormat="1" applyFont="1" applyFill="1" applyBorder="1" applyAlignment="1">
      <alignment horizontal="center" vertical="center" wrapText="1"/>
    </xf>
    <xf numFmtId="1" fontId="21" fillId="0" borderId="1" xfId="0" quotePrefix="1" applyNumberFormat="1" applyFont="1" applyBorder="1" applyAlignment="1">
      <alignment horizontal="center" vertical="center" wrapText="1"/>
    </xf>
    <xf numFmtId="168" fontId="21" fillId="0" borderId="1" xfId="54" applyNumberFormat="1" applyFont="1" applyFill="1" applyBorder="1" applyAlignment="1">
      <alignment horizontal="center" vertical="center" wrapText="1"/>
    </xf>
    <xf numFmtId="1" fontId="21" fillId="0" borderId="1" xfId="37" applyNumberFormat="1" applyFont="1" applyBorder="1" applyAlignment="1">
      <alignment horizontal="justify" vertical="center" wrapText="1"/>
    </xf>
    <xf numFmtId="1" fontId="22" fillId="0" borderId="2" xfId="0" quotePrefix="1" applyNumberFormat="1" applyFont="1" applyBorder="1" applyAlignment="1">
      <alignment horizontal="center" vertical="center" wrapText="1"/>
    </xf>
    <xf numFmtId="49" fontId="21" fillId="0" borderId="2" xfId="0" applyNumberFormat="1" applyFont="1" applyBorder="1" applyAlignment="1">
      <alignment horizontal="justify" vertical="center" wrapText="1"/>
    </xf>
    <xf numFmtId="1" fontId="21" fillId="0" borderId="2" xfId="11" applyNumberFormat="1" applyFont="1" applyBorder="1" applyAlignment="1">
      <alignment horizontal="center" vertical="center" wrapText="1"/>
    </xf>
    <xf numFmtId="0" fontId="22" fillId="0" borderId="2" xfId="52" applyFont="1" applyBorder="1" applyAlignment="1">
      <alignment horizontal="center" vertical="center" wrapText="1"/>
    </xf>
    <xf numFmtId="168" fontId="22" fillId="0" borderId="2" xfId="54" applyNumberFormat="1" applyFont="1" applyFill="1" applyBorder="1" applyAlignment="1">
      <alignment horizontal="center" vertical="center" wrapText="1"/>
    </xf>
    <xf numFmtId="168" fontId="22" fillId="0" borderId="2" xfId="54" applyNumberFormat="1" applyFont="1" applyFill="1" applyBorder="1" applyAlignment="1">
      <alignment horizontal="right" vertical="center" wrapText="1"/>
    </xf>
    <xf numFmtId="3" fontId="21" fillId="0" borderId="2" xfId="17" applyNumberFormat="1" applyFont="1" applyFill="1" applyBorder="1" applyAlignment="1">
      <alignment horizontal="right" vertical="center"/>
    </xf>
    <xf numFmtId="168" fontId="21" fillId="0" borderId="2" xfId="16" applyNumberFormat="1" applyFont="1" applyFill="1" applyBorder="1" applyAlignment="1">
      <alignment horizontal="right" vertical="center"/>
    </xf>
    <xf numFmtId="168" fontId="21" fillId="0" borderId="2" xfId="47" applyNumberFormat="1" applyFont="1" applyFill="1" applyBorder="1" applyAlignment="1">
      <alignment horizontal="right" vertical="center"/>
    </xf>
    <xf numFmtId="3" fontId="21" fillId="2" borderId="15" xfId="11" applyNumberFormat="1" applyFont="1" applyFill="1" applyBorder="1" applyAlignment="1">
      <alignment horizontal="center" vertical="center" wrapText="1"/>
    </xf>
    <xf numFmtId="3" fontId="21" fillId="2" borderId="15" xfId="11" applyNumberFormat="1" applyFont="1" applyFill="1" applyBorder="1" applyAlignment="1">
      <alignment horizontal="left" vertical="center" wrapText="1"/>
    </xf>
    <xf numFmtId="3" fontId="22" fillId="2" borderId="15" xfId="11" applyNumberFormat="1" applyFont="1" applyFill="1" applyBorder="1" applyAlignment="1">
      <alignment horizontal="center" vertical="center" wrapText="1"/>
    </xf>
    <xf numFmtId="3" fontId="21" fillId="2" borderId="15" xfId="11" applyNumberFormat="1" applyFont="1" applyFill="1" applyBorder="1" applyAlignment="1">
      <alignment horizontal="right" vertical="center" wrapText="1"/>
    </xf>
    <xf numFmtId="3" fontId="33" fillId="2" borderId="0" xfId="11" applyNumberFormat="1" applyFont="1" applyFill="1" applyAlignment="1">
      <alignment horizontal="center" vertical="center" wrapText="1"/>
    </xf>
    <xf numFmtId="3" fontId="21" fillId="2" borderId="1" xfId="11" applyNumberFormat="1" applyFont="1" applyFill="1" applyBorder="1" applyAlignment="1">
      <alignment horizontal="left" vertical="center" wrapText="1"/>
    </xf>
    <xf numFmtId="1" fontId="21" fillId="2" borderId="1" xfId="11" applyNumberFormat="1" applyFont="1" applyFill="1" applyBorder="1" applyAlignment="1">
      <alignment horizontal="left" vertical="center" wrapText="1"/>
    </xf>
    <xf numFmtId="3" fontId="21" fillId="2" borderId="1" xfId="46" applyNumberFormat="1" applyFont="1" applyFill="1" applyBorder="1" applyAlignment="1" applyProtection="1">
      <alignment horizontal="left" vertical="center" wrapText="1"/>
    </xf>
    <xf numFmtId="168" fontId="22" fillId="2" borderId="1" xfId="17" applyNumberFormat="1" applyFont="1" applyFill="1" applyBorder="1" applyAlignment="1" applyProtection="1">
      <alignment horizontal="left" vertical="center" wrapText="1"/>
      <protection locked="0"/>
    </xf>
    <xf numFmtId="49" fontId="22" fillId="2" borderId="1" xfId="11" quotePrefix="1" applyNumberFormat="1" applyFont="1" applyFill="1" applyBorder="1" applyAlignment="1" applyProtection="1">
      <alignment horizontal="center" vertical="center" wrapText="1"/>
      <protection locked="0"/>
    </xf>
    <xf numFmtId="3" fontId="22" fillId="2" borderId="1" xfId="17" applyNumberFormat="1" applyFont="1" applyFill="1" applyBorder="1" applyAlignment="1">
      <alignment horizontal="right" vertical="center" wrapText="1"/>
    </xf>
    <xf numFmtId="3" fontId="22" fillId="2" borderId="1" xfId="17" applyNumberFormat="1" applyFont="1" applyFill="1" applyBorder="1" applyAlignment="1" applyProtection="1">
      <alignment horizontal="right" vertical="center" wrapText="1"/>
      <protection locked="0"/>
    </xf>
    <xf numFmtId="3" fontId="21" fillId="2" borderId="1" xfId="17" applyNumberFormat="1" applyFont="1" applyFill="1" applyBorder="1" applyAlignment="1">
      <alignment horizontal="right" vertical="center" wrapText="1"/>
    </xf>
    <xf numFmtId="0" fontId="22" fillId="2" borderId="1" xfId="68" applyFont="1" applyFill="1" applyBorder="1" applyAlignment="1">
      <alignment horizontal="left" vertical="center" wrapText="1"/>
    </xf>
    <xf numFmtId="168" fontId="22" fillId="2" borderId="1" xfId="68" applyNumberFormat="1" applyFont="1" applyFill="1" applyBorder="1" applyAlignment="1">
      <alignment horizontal="center" vertical="center" wrapText="1"/>
    </xf>
    <xf numFmtId="3" fontId="22" fillId="2" borderId="1" xfId="58" applyNumberFormat="1" applyFont="1" applyFill="1" applyBorder="1" applyAlignment="1">
      <alignment horizontal="right" vertical="center" wrapText="1"/>
    </xf>
    <xf numFmtId="168" fontId="22" fillId="2" borderId="1" xfId="58" applyNumberFormat="1" applyFont="1" applyFill="1" applyBorder="1" applyAlignment="1" applyProtection="1">
      <alignment horizontal="center" vertical="center" wrapText="1"/>
      <protection locked="0"/>
    </xf>
    <xf numFmtId="168" fontId="22" fillId="2" borderId="1" xfId="17" quotePrefix="1" applyNumberFormat="1" applyFont="1" applyFill="1" applyBorder="1" applyAlignment="1" applyProtection="1">
      <alignment horizontal="left" vertical="center" wrapText="1"/>
      <protection locked="0"/>
    </xf>
    <xf numFmtId="168" fontId="21" fillId="2" borderId="1" xfId="17" quotePrefix="1" applyNumberFormat="1" applyFont="1" applyFill="1" applyBorder="1" applyAlignment="1" applyProtection="1">
      <alignment horizontal="left" vertical="center" wrapText="1"/>
    </xf>
    <xf numFmtId="168" fontId="21" fillId="2" borderId="1" xfId="58" quotePrefix="1" applyNumberFormat="1" applyFont="1" applyFill="1" applyBorder="1" applyAlignment="1" applyProtection="1">
      <alignment horizontal="left" vertical="center" wrapText="1"/>
      <protection locked="0"/>
    </xf>
    <xf numFmtId="3" fontId="22" fillId="2" borderId="1" xfId="17" quotePrefix="1" applyNumberFormat="1" applyFont="1" applyFill="1" applyBorder="1" applyAlignment="1" applyProtection="1">
      <alignment horizontal="right" vertical="center" wrapText="1"/>
      <protection locked="0"/>
    </xf>
    <xf numFmtId="3" fontId="22" fillId="2" borderId="1" xfId="17" quotePrefix="1" applyNumberFormat="1" applyFont="1" applyFill="1" applyBorder="1" applyAlignment="1" applyProtection="1">
      <alignment horizontal="right" vertical="center" wrapText="1"/>
    </xf>
    <xf numFmtId="166" fontId="21" fillId="2" borderId="1" xfId="21" applyFont="1" applyFill="1" applyBorder="1" applyAlignment="1">
      <alignment horizontal="left" vertical="center" wrapText="1"/>
    </xf>
    <xf numFmtId="3" fontId="21" fillId="2" borderId="1" xfId="47" applyNumberFormat="1" applyFont="1" applyFill="1" applyBorder="1" applyAlignment="1">
      <alignment horizontal="right" vertical="center" wrapText="1"/>
    </xf>
    <xf numFmtId="166" fontId="22" fillId="2" borderId="1" xfId="21" applyFont="1" applyFill="1" applyBorder="1" applyAlignment="1">
      <alignment horizontal="center" vertical="center" wrapText="1"/>
    </xf>
    <xf numFmtId="3" fontId="22" fillId="2" borderId="1" xfId="47" applyNumberFormat="1" applyFont="1" applyFill="1" applyBorder="1" applyAlignment="1">
      <alignment horizontal="right" vertical="center" wrapText="1"/>
    </xf>
    <xf numFmtId="168" fontId="21" fillId="2" borderId="1" xfId="58" applyNumberFormat="1" applyFont="1" applyFill="1" applyBorder="1" applyAlignment="1" applyProtection="1">
      <alignment horizontal="left" vertical="center" wrapText="1"/>
      <protection locked="0"/>
    </xf>
    <xf numFmtId="3" fontId="21" fillId="2" borderId="1" xfId="17" quotePrefix="1" applyNumberFormat="1" applyFont="1" applyFill="1" applyBorder="1" applyAlignment="1" applyProtection="1">
      <alignment horizontal="right" vertical="center" wrapText="1"/>
      <protection locked="0"/>
    </xf>
    <xf numFmtId="3" fontId="21" fillId="2" borderId="1" xfId="17" quotePrefix="1" applyNumberFormat="1" applyFont="1" applyFill="1" applyBorder="1" applyAlignment="1" applyProtection="1">
      <alignment horizontal="right" vertical="center" wrapText="1"/>
    </xf>
    <xf numFmtId="0" fontId="21" fillId="2" borderId="1" xfId="27" applyFont="1" applyFill="1" applyBorder="1" applyAlignment="1">
      <alignment horizontal="left" vertical="center" wrapText="1"/>
    </xf>
    <xf numFmtId="3" fontId="22" fillId="2" borderId="1" xfId="17" quotePrefix="1" applyNumberFormat="1" applyFont="1" applyFill="1" applyBorder="1" applyAlignment="1">
      <alignment horizontal="right" vertical="center" wrapText="1"/>
    </xf>
    <xf numFmtId="3" fontId="22" fillId="2" borderId="1" xfId="47" applyNumberFormat="1" applyFont="1" applyFill="1" applyBorder="1" applyAlignment="1" applyProtection="1">
      <alignment horizontal="right" vertical="center" wrapText="1"/>
    </xf>
    <xf numFmtId="168" fontId="21" fillId="2" borderId="1" xfId="17" applyNumberFormat="1" applyFont="1" applyFill="1" applyBorder="1" applyAlignment="1" applyProtection="1">
      <alignment horizontal="left" vertical="center" wrapText="1"/>
      <protection locked="0"/>
    </xf>
    <xf numFmtId="168" fontId="10" fillId="2" borderId="1" xfId="0" applyNumberFormat="1" applyFont="1" applyFill="1" applyBorder="1" applyAlignment="1">
      <alignment horizontal="left" vertical="center" wrapText="1"/>
    </xf>
    <xf numFmtId="3" fontId="10" fillId="2" borderId="1" xfId="47" applyNumberFormat="1" applyFont="1" applyFill="1" applyBorder="1" applyAlignment="1" applyProtection="1">
      <alignment horizontal="right" vertical="center" wrapText="1"/>
    </xf>
    <xf numFmtId="3" fontId="22" fillId="2" borderId="1" xfId="47" quotePrefix="1" applyNumberFormat="1" applyFont="1" applyFill="1" applyBorder="1" applyAlignment="1" applyProtection="1">
      <alignment horizontal="right" vertical="center" wrapText="1"/>
    </xf>
    <xf numFmtId="1" fontId="21" fillId="2" borderId="1" xfId="15" applyNumberFormat="1" applyFont="1" applyFill="1" applyBorder="1" applyAlignment="1">
      <alignment horizontal="left" vertical="center" wrapText="1"/>
    </xf>
    <xf numFmtId="0" fontId="26" fillId="2" borderId="1" xfId="0" applyFont="1" applyFill="1" applyBorder="1" applyAlignment="1">
      <alignment horizontal="left" vertical="center" wrapText="1"/>
    </xf>
    <xf numFmtId="1" fontId="22" fillId="2" borderId="1" xfId="15" applyNumberFormat="1" applyFont="1" applyFill="1" applyBorder="1" applyAlignment="1">
      <alignment horizontal="right" vertical="center" wrapText="1"/>
    </xf>
    <xf numFmtId="168" fontId="21" fillId="2" borderId="1" xfId="17" applyNumberFormat="1" applyFont="1" applyFill="1" applyBorder="1" applyAlignment="1">
      <alignment horizontal="left" vertical="center" wrapText="1"/>
    </xf>
    <xf numFmtId="168" fontId="22" fillId="2" borderId="1" xfId="58" applyNumberFormat="1" applyFont="1" applyFill="1" applyBorder="1" applyAlignment="1" applyProtection="1">
      <alignment horizontal="left" vertical="center" wrapText="1"/>
      <protection locked="0"/>
    </xf>
    <xf numFmtId="0" fontId="22" fillId="2" borderId="1" xfId="68" applyFont="1" applyFill="1" applyBorder="1" applyAlignment="1">
      <alignment horizontal="center" vertical="center" wrapText="1"/>
    </xf>
    <xf numFmtId="49" fontId="22" fillId="2" borderId="1" xfId="68" applyNumberFormat="1" applyFont="1" applyFill="1" applyBorder="1" applyAlignment="1">
      <alignment horizontal="left" vertical="center" wrapText="1"/>
    </xf>
    <xf numFmtId="3" fontId="22" fillId="2" borderId="1" xfId="68" applyNumberFormat="1" applyFont="1" applyFill="1" applyBorder="1" applyAlignment="1">
      <alignment horizontal="right" vertical="center" wrapText="1"/>
    </xf>
    <xf numFmtId="168" fontId="22" fillId="2" borderId="1" xfId="68" applyNumberFormat="1" applyFont="1" applyFill="1" applyBorder="1" applyAlignment="1">
      <alignment horizontal="left" vertical="center" wrapText="1"/>
    </xf>
    <xf numFmtId="3" fontId="22" fillId="2" borderId="1" xfId="58" applyNumberFormat="1" applyFont="1" applyFill="1" applyBorder="1" applyAlignment="1" applyProtection="1">
      <alignment horizontal="right" vertical="center" wrapText="1"/>
    </xf>
    <xf numFmtId="1" fontId="26" fillId="2" borderId="1" xfId="11" applyNumberFormat="1" applyFont="1" applyFill="1" applyBorder="1" applyAlignment="1">
      <alignment horizontal="left" vertical="center" wrapText="1"/>
    </xf>
    <xf numFmtId="168" fontId="22" fillId="2" borderId="1" xfId="47" applyNumberFormat="1" applyFont="1" applyFill="1" applyBorder="1" applyAlignment="1">
      <alignment horizontal="left" vertical="center" wrapText="1"/>
    </xf>
    <xf numFmtId="3" fontId="21" fillId="2" borderId="1" xfId="32" applyNumberFormat="1" applyFont="1" applyFill="1" applyBorder="1" applyAlignment="1">
      <alignment horizontal="left" vertical="center" wrapText="1"/>
    </xf>
    <xf numFmtId="170" fontId="21" fillId="2" borderId="1" xfId="38" applyFont="1" applyFill="1" applyBorder="1" applyAlignment="1">
      <alignment horizontal="center" vertical="center" wrapText="1"/>
    </xf>
    <xf numFmtId="49" fontId="21" fillId="2" borderId="1" xfId="49" applyNumberFormat="1" applyFont="1" applyFill="1" applyBorder="1" applyAlignment="1">
      <alignment horizontal="left" vertical="center" wrapText="1"/>
    </xf>
    <xf numFmtId="1" fontId="22" fillId="2" borderId="1" xfId="49" applyNumberFormat="1" applyFont="1" applyFill="1" applyBorder="1" applyAlignment="1">
      <alignment horizontal="center" vertical="center" wrapText="1"/>
    </xf>
    <xf numFmtId="49" fontId="22" fillId="2" borderId="1" xfId="49" applyNumberFormat="1" applyFont="1" applyFill="1" applyBorder="1" applyAlignment="1">
      <alignment horizontal="left" vertical="center" wrapText="1"/>
    </xf>
    <xf numFmtId="3" fontId="21" fillId="2" borderId="1" xfId="50" applyNumberFormat="1" applyFont="1" applyFill="1" applyBorder="1" applyAlignment="1">
      <alignment horizontal="right" vertical="center" wrapText="1"/>
    </xf>
    <xf numFmtId="0" fontId="22" fillId="2" borderId="1" xfId="52" applyFont="1" applyFill="1" applyBorder="1" applyAlignment="1">
      <alignment horizontal="center" vertical="center" wrapText="1"/>
    </xf>
    <xf numFmtId="3" fontId="22" fillId="2" borderId="1" xfId="52" applyNumberFormat="1" applyFont="1" applyFill="1" applyBorder="1" applyAlignment="1">
      <alignment horizontal="right" vertical="center" wrapText="1"/>
    </xf>
    <xf numFmtId="3" fontId="22" fillId="2" borderId="1" xfId="50" applyNumberFormat="1" applyFont="1" applyFill="1" applyBorder="1" applyAlignment="1">
      <alignment horizontal="right" vertical="center" wrapText="1"/>
    </xf>
    <xf numFmtId="3" fontId="22" fillId="2" borderId="1" xfId="52" applyNumberFormat="1" applyFont="1" applyFill="1" applyBorder="1" applyAlignment="1">
      <alignment horizontal="left" vertical="center" wrapText="1"/>
    </xf>
    <xf numFmtId="3" fontId="21" fillId="2" borderId="1" xfId="52" applyNumberFormat="1" applyFont="1" applyFill="1" applyBorder="1" applyAlignment="1">
      <alignment horizontal="left" vertical="center" wrapText="1"/>
    </xf>
    <xf numFmtId="0" fontId="21" fillId="2" borderId="1" xfId="52" applyFont="1" applyFill="1" applyBorder="1" applyAlignment="1">
      <alignment horizontal="center" vertical="center" wrapText="1"/>
    </xf>
    <xf numFmtId="170" fontId="22" fillId="2" borderId="1" xfId="38" applyFont="1" applyFill="1" applyBorder="1" applyAlignment="1">
      <alignment horizontal="center" vertical="center" wrapText="1"/>
    </xf>
    <xf numFmtId="3" fontId="21" fillId="2" borderId="1" xfId="52" applyNumberFormat="1" applyFont="1" applyFill="1" applyBorder="1" applyAlignment="1">
      <alignment horizontal="right" vertical="center" wrapText="1"/>
    </xf>
    <xf numFmtId="3" fontId="21" fillId="2" borderId="1" xfId="50" applyNumberFormat="1" applyFont="1" applyFill="1" applyBorder="1" applyAlignment="1">
      <alignment horizontal="right" vertical="center"/>
    </xf>
    <xf numFmtId="3" fontId="21" fillId="2" borderId="1" xfId="22" applyNumberFormat="1" applyFont="1" applyFill="1" applyBorder="1" applyAlignment="1">
      <alignment horizontal="left" vertical="center" wrapText="1"/>
    </xf>
    <xf numFmtId="49" fontId="22" fillId="2" borderId="1" xfId="0" applyNumberFormat="1" applyFont="1" applyFill="1" applyBorder="1" applyAlignment="1">
      <alignment horizontal="left" vertical="center" wrapText="1"/>
    </xf>
    <xf numFmtId="0" fontId="22" fillId="2" borderId="1" xfId="0" applyFont="1" applyFill="1" applyBorder="1" applyAlignment="1">
      <alignment horizontal="center" vertical="center"/>
    </xf>
    <xf numFmtId="3" fontId="21" fillId="2" borderId="1" xfId="53" quotePrefix="1" applyNumberFormat="1" applyFont="1" applyFill="1" applyBorder="1" applyAlignment="1">
      <alignment horizontal="right" vertical="center" wrapText="1"/>
    </xf>
    <xf numFmtId="3" fontId="22" fillId="2" borderId="1" xfId="11" quotePrefix="1" applyNumberFormat="1" applyFont="1" applyFill="1" applyBorder="1" applyAlignment="1">
      <alignment horizontal="left" vertical="center" wrapText="1"/>
    </xf>
    <xf numFmtId="3" fontId="22" fillId="2" borderId="1" xfId="53" quotePrefix="1" applyNumberFormat="1" applyFont="1" applyFill="1" applyBorder="1" applyAlignment="1">
      <alignment horizontal="right" vertical="center" wrapText="1"/>
    </xf>
    <xf numFmtId="0" fontId="22" fillId="2" borderId="1" xfId="52" applyFont="1" applyFill="1" applyBorder="1" applyAlignment="1">
      <alignment horizontal="center" vertical="center"/>
    </xf>
    <xf numFmtId="3" fontId="21" fillId="2" borderId="1" xfId="54" applyNumberFormat="1" applyFont="1" applyFill="1" applyBorder="1" applyAlignment="1">
      <alignment horizontal="right" vertical="center" wrapText="1"/>
    </xf>
    <xf numFmtId="3" fontId="22" fillId="2" borderId="1" xfId="54" applyNumberFormat="1" applyFont="1" applyFill="1" applyBorder="1" applyAlignment="1">
      <alignment horizontal="right" vertical="center" wrapText="1"/>
    </xf>
    <xf numFmtId="3" fontId="22" fillId="2" borderId="1" xfId="47" applyNumberFormat="1" applyFont="1" applyFill="1" applyBorder="1" applyAlignment="1">
      <alignment horizontal="right" vertical="center"/>
    </xf>
    <xf numFmtId="3" fontId="21" fillId="2" borderId="1" xfId="16" applyNumberFormat="1" applyFont="1" applyFill="1" applyBorder="1" applyAlignment="1">
      <alignment horizontal="right" vertical="center"/>
    </xf>
    <xf numFmtId="3" fontId="22" fillId="2" borderId="1" xfId="16" applyNumberFormat="1" applyFont="1" applyFill="1" applyBorder="1" applyAlignment="1">
      <alignment horizontal="right" vertical="center"/>
    </xf>
    <xf numFmtId="1" fontId="22" fillId="2" borderId="1" xfId="37" applyNumberFormat="1" applyFont="1" applyFill="1" applyBorder="1" applyAlignment="1">
      <alignment horizontal="center" vertical="center" wrapText="1"/>
    </xf>
    <xf numFmtId="168" fontId="22" fillId="2" borderId="1" xfId="69" applyNumberFormat="1" applyFont="1" applyFill="1" applyBorder="1" applyAlignment="1">
      <alignment horizontal="center" vertical="center" wrapText="1"/>
    </xf>
    <xf numFmtId="3" fontId="22" fillId="2" borderId="1" xfId="47" applyNumberFormat="1" applyFont="1" applyFill="1" applyBorder="1" applyAlignment="1">
      <alignment horizontal="right" vertical="center" wrapText="1" shrinkToFit="1"/>
    </xf>
    <xf numFmtId="3" fontId="22" fillId="2" borderId="1" xfId="37" quotePrefix="1" applyNumberFormat="1" applyFont="1" applyFill="1" applyBorder="1" applyAlignment="1">
      <alignment horizontal="center" vertical="center" wrapText="1"/>
    </xf>
    <xf numFmtId="1" fontId="22" fillId="2" borderId="1" xfId="11" applyNumberFormat="1" applyFont="1" applyFill="1" applyBorder="1" applyAlignment="1">
      <alignment horizontal="left" vertical="center" wrapText="1"/>
    </xf>
    <xf numFmtId="3" fontId="22" fillId="2" borderId="1" xfId="47" quotePrefix="1" applyNumberFormat="1" applyFont="1" applyFill="1" applyBorder="1" applyAlignment="1">
      <alignment horizontal="right" vertical="center" wrapText="1"/>
    </xf>
    <xf numFmtId="3" fontId="22" fillId="2" borderId="1" xfId="47" applyNumberFormat="1" applyFont="1" applyFill="1" applyBorder="1" applyAlignment="1">
      <alignment horizontal="right" vertical="center" shrinkToFit="1"/>
    </xf>
    <xf numFmtId="3" fontId="22" fillId="2" borderId="1" xfId="16" applyNumberFormat="1" applyFont="1" applyFill="1" applyBorder="1" applyAlignment="1">
      <alignment horizontal="right" vertical="center" wrapText="1"/>
    </xf>
    <xf numFmtId="3" fontId="21" fillId="2" borderId="1" xfId="16" quotePrefix="1" applyNumberFormat="1" applyFont="1" applyFill="1" applyBorder="1" applyAlignment="1">
      <alignment horizontal="right" vertical="center" wrapText="1"/>
    </xf>
    <xf numFmtId="3" fontId="21" fillId="2" borderId="1" xfId="47" applyNumberFormat="1" applyFont="1" applyFill="1" applyBorder="1" applyAlignment="1">
      <alignment horizontal="right" vertical="center"/>
    </xf>
    <xf numFmtId="0" fontId="21" fillId="2" borderId="1" xfId="45" applyFont="1" applyFill="1" applyBorder="1" applyAlignment="1">
      <alignment horizontal="left" vertical="center" wrapText="1"/>
    </xf>
    <xf numFmtId="1" fontId="22" fillId="2" borderId="1" xfId="11" quotePrefix="1" applyNumberFormat="1" applyFont="1" applyFill="1" applyBorder="1" applyAlignment="1">
      <alignment horizontal="center" vertical="center"/>
    </xf>
    <xf numFmtId="49" fontId="22" fillId="2" borderId="1" xfId="59" applyNumberFormat="1" applyFont="1" applyFill="1" applyBorder="1" applyAlignment="1">
      <alignment horizontal="left" vertical="center" wrapText="1"/>
    </xf>
    <xf numFmtId="49" fontId="22" fillId="2" borderId="1" xfId="59" applyNumberFormat="1" applyFont="1" applyFill="1" applyBorder="1" applyAlignment="1">
      <alignment horizontal="center" vertical="center" wrapText="1"/>
    </xf>
    <xf numFmtId="49" fontId="21" fillId="2" borderId="1" xfId="59" applyNumberFormat="1" applyFont="1" applyFill="1" applyBorder="1" applyAlignment="1">
      <alignment horizontal="left" vertical="center" wrapText="1"/>
    </xf>
    <xf numFmtId="3" fontId="22" fillId="0" borderId="1" xfId="52" applyNumberFormat="1" applyFont="1" applyBorder="1" applyAlignment="1">
      <alignment horizontal="left" vertical="center" wrapText="1"/>
    </xf>
    <xf numFmtId="3" fontId="22" fillId="0" borderId="1" xfId="16" applyNumberFormat="1" applyFont="1" applyFill="1" applyBorder="1" applyAlignment="1">
      <alignment horizontal="right" vertical="center"/>
    </xf>
    <xf numFmtId="3" fontId="22" fillId="0" borderId="1" xfId="47" applyNumberFormat="1" applyFont="1" applyFill="1" applyBorder="1" applyAlignment="1">
      <alignment horizontal="right" vertical="center" wrapText="1"/>
    </xf>
    <xf numFmtId="3" fontId="33" fillId="0" borderId="0" xfId="11" applyNumberFormat="1" applyFont="1" applyAlignment="1">
      <alignment horizontal="center" vertical="center" wrapText="1"/>
    </xf>
    <xf numFmtId="1" fontId="29" fillId="0" borderId="0" xfId="11" applyNumberFormat="1" applyFont="1"/>
    <xf numFmtId="49" fontId="22" fillId="2" borderId="1" xfId="67" quotePrefix="1" applyNumberFormat="1" applyFont="1" applyFill="1" applyBorder="1" applyAlignment="1">
      <alignment horizontal="left" vertical="center" wrapText="1"/>
    </xf>
    <xf numFmtId="3" fontId="21" fillId="2" borderId="1" xfId="16" applyNumberFormat="1" applyFont="1" applyFill="1" applyBorder="1" applyAlignment="1">
      <alignment horizontal="right" vertical="center" wrapText="1"/>
    </xf>
    <xf numFmtId="49" fontId="22" fillId="2" borderId="1" xfId="67" applyNumberFormat="1" applyFont="1" applyFill="1" applyBorder="1" applyAlignment="1">
      <alignment horizontal="left" vertical="center" wrapText="1"/>
    </xf>
    <xf numFmtId="3" fontId="26" fillId="2" borderId="1" xfId="47" applyNumberFormat="1" applyFont="1" applyFill="1" applyBorder="1" applyAlignment="1">
      <alignment horizontal="right" vertical="center"/>
    </xf>
    <xf numFmtId="3" fontId="22" fillId="2" borderId="1" xfId="0" applyNumberFormat="1" applyFont="1" applyFill="1" applyBorder="1" applyAlignment="1">
      <alignment horizontal="left" vertical="center" wrapText="1"/>
    </xf>
    <xf numFmtId="168" fontId="10" fillId="2" borderId="1" xfId="47" applyNumberFormat="1" applyFont="1" applyFill="1" applyBorder="1" applyAlignment="1">
      <alignment horizontal="center" vertical="center" wrapText="1"/>
    </xf>
    <xf numFmtId="0" fontId="21" fillId="2" borderId="1" xfId="52" applyFont="1" applyFill="1" applyBorder="1" applyAlignment="1">
      <alignment horizontal="left" vertical="center" wrapText="1"/>
    </xf>
    <xf numFmtId="49" fontId="21" fillId="2" borderId="1" xfId="37" applyNumberFormat="1" applyFont="1" applyFill="1" applyBorder="1" applyAlignment="1">
      <alignment horizontal="left" vertical="center" wrapText="1"/>
    </xf>
    <xf numFmtId="49" fontId="21" fillId="2" borderId="1" xfId="11" applyNumberFormat="1" applyFont="1" applyFill="1" applyBorder="1" applyAlignment="1">
      <alignment horizontal="left" vertical="center" wrapText="1"/>
    </xf>
    <xf numFmtId="3" fontId="22" fillId="2" borderId="1" xfId="52" applyNumberFormat="1" applyFont="1" applyFill="1" applyBorder="1" applyAlignment="1">
      <alignment horizontal="center" vertical="center" wrapText="1"/>
    </xf>
    <xf numFmtId="49" fontId="22" fillId="2" borderId="1" xfId="0" quotePrefix="1" applyNumberFormat="1" applyFont="1" applyFill="1" applyBorder="1" applyAlignment="1">
      <alignment horizontal="center" vertical="center" wrapText="1"/>
    </xf>
    <xf numFmtId="1" fontId="22" fillId="2" borderId="1" xfId="0" applyNumberFormat="1" applyFont="1" applyFill="1" applyBorder="1" applyAlignment="1">
      <alignment horizontal="center" vertical="center" wrapText="1"/>
    </xf>
    <xf numFmtId="49" fontId="22" fillId="2" borderId="1" xfId="37" applyNumberFormat="1" applyFont="1" applyFill="1" applyBorder="1" applyAlignment="1">
      <alignment horizontal="left" vertical="center" wrapText="1"/>
    </xf>
    <xf numFmtId="3" fontId="26" fillId="2" borderId="1" xfId="47" applyNumberFormat="1" applyFont="1" applyFill="1" applyBorder="1" applyAlignment="1">
      <alignment horizontal="right" vertical="center" wrapText="1"/>
    </xf>
    <xf numFmtId="49" fontId="22" fillId="2" borderId="1" xfId="0" quotePrefix="1" applyNumberFormat="1" applyFont="1" applyFill="1" applyBorder="1" applyAlignment="1">
      <alignment horizontal="left" vertical="center" wrapText="1"/>
    </xf>
    <xf numFmtId="3" fontId="26" fillId="2" borderId="1" xfId="52" applyNumberFormat="1" applyFont="1" applyFill="1" applyBorder="1" applyAlignment="1">
      <alignment horizontal="left" vertical="center" wrapText="1"/>
    </xf>
    <xf numFmtId="0" fontId="26" fillId="2" borderId="1" xfId="52" applyFont="1" applyFill="1" applyBorder="1" applyAlignment="1">
      <alignment horizontal="center" vertical="center" wrapText="1"/>
    </xf>
    <xf numFmtId="3" fontId="22" fillId="2" borderId="1" xfId="69" quotePrefix="1" applyNumberFormat="1" applyFont="1" applyFill="1" applyBorder="1" applyAlignment="1">
      <alignment horizontal="left" vertical="center" wrapText="1"/>
    </xf>
    <xf numFmtId="0" fontId="22" fillId="2" borderId="1" xfId="67" applyFont="1" applyFill="1" applyBorder="1" applyAlignment="1">
      <alignment horizontal="center" vertical="center" wrapText="1"/>
    </xf>
    <xf numFmtId="3" fontId="22" fillId="2" borderId="1" xfId="69" quotePrefix="1" applyNumberFormat="1" applyFont="1" applyFill="1" applyBorder="1" applyAlignment="1">
      <alignment horizontal="center" vertical="center" wrapText="1"/>
    </xf>
    <xf numFmtId="3" fontId="22" fillId="2" borderId="1" xfId="69" quotePrefix="1" applyNumberFormat="1" applyFont="1" applyFill="1" applyBorder="1" applyAlignment="1">
      <alignment horizontal="right" vertical="center" wrapText="1"/>
    </xf>
    <xf numFmtId="49" fontId="22" fillId="2" borderId="1" xfId="11" applyNumberFormat="1" applyFont="1" applyFill="1" applyBorder="1" applyAlignment="1">
      <alignment horizontal="left" vertical="center" wrapText="1"/>
    </xf>
    <xf numFmtId="3" fontId="22" fillId="2" borderId="1" xfId="11" applyNumberFormat="1" applyFont="1" applyFill="1" applyBorder="1" applyAlignment="1">
      <alignment horizontal="left" vertical="center" wrapText="1"/>
    </xf>
    <xf numFmtId="3" fontId="22" fillId="2" borderId="1" xfId="11" quotePrefix="1" applyNumberFormat="1" applyFont="1" applyFill="1" applyBorder="1" applyAlignment="1">
      <alignment horizontal="right" vertical="center" wrapText="1"/>
    </xf>
    <xf numFmtId="2" fontId="21" fillId="2" borderId="1" xfId="0" applyNumberFormat="1" applyFont="1" applyFill="1" applyBorder="1" applyAlignment="1">
      <alignment horizontal="left" vertical="center" wrapText="1"/>
    </xf>
    <xf numFmtId="168" fontId="22" fillId="2" borderId="1" xfId="60" applyNumberFormat="1" applyFont="1" applyFill="1" applyBorder="1" applyAlignment="1">
      <alignment horizontal="center" vertical="center" wrapText="1"/>
    </xf>
    <xf numFmtId="168" fontId="22" fillId="2" borderId="1" xfId="54" applyNumberFormat="1" applyFont="1" applyFill="1" applyBorder="1" applyAlignment="1">
      <alignment horizontal="left" vertical="center" wrapText="1"/>
    </xf>
    <xf numFmtId="1" fontId="21" fillId="2" borderId="1" xfId="49" quotePrefix="1" applyNumberFormat="1" applyFont="1" applyFill="1" applyBorder="1" applyAlignment="1">
      <alignment horizontal="center" vertical="center" wrapText="1"/>
    </xf>
    <xf numFmtId="3" fontId="21" fillId="2" borderId="1" xfId="52" applyNumberFormat="1" applyFont="1" applyFill="1" applyBorder="1" applyAlignment="1">
      <alignment horizontal="center" vertical="center" wrapText="1"/>
    </xf>
    <xf numFmtId="3" fontId="22" fillId="2" borderId="1" xfId="52" quotePrefix="1" applyNumberFormat="1" applyFont="1" applyFill="1" applyBorder="1" applyAlignment="1">
      <alignment horizontal="center" vertical="center" wrapText="1"/>
    </xf>
    <xf numFmtId="2" fontId="22" fillId="2" borderId="1" xfId="0" applyNumberFormat="1" applyFont="1" applyFill="1" applyBorder="1" applyAlignment="1">
      <alignment horizontal="left" vertical="center" wrapText="1"/>
    </xf>
    <xf numFmtId="2" fontId="22" fillId="2" borderId="1" xfId="0" quotePrefix="1" applyNumberFormat="1" applyFont="1" applyFill="1" applyBorder="1" applyAlignment="1">
      <alignment horizontal="center" vertical="center" wrapText="1"/>
    </xf>
    <xf numFmtId="0" fontId="22" fillId="2" borderId="1" xfId="54" applyNumberFormat="1" applyFont="1" applyFill="1" applyBorder="1" applyAlignment="1">
      <alignment horizontal="center" vertical="center" wrapText="1"/>
    </xf>
    <xf numFmtId="3" fontId="22" fillId="2" borderId="1" xfId="40" applyNumberFormat="1" applyFont="1" applyFill="1" applyBorder="1" applyAlignment="1">
      <alignment horizontal="right" vertical="center" wrapText="1"/>
    </xf>
    <xf numFmtId="3" fontId="21" fillId="2" borderId="1" xfId="47" quotePrefix="1" applyNumberFormat="1" applyFont="1" applyFill="1" applyBorder="1" applyAlignment="1">
      <alignment horizontal="right" vertical="center" wrapText="1"/>
    </xf>
    <xf numFmtId="1" fontId="21" fillId="2" borderId="1" xfId="0" quotePrefix="1" applyNumberFormat="1" applyFont="1" applyFill="1" applyBorder="1" applyAlignment="1">
      <alignment horizontal="center" vertical="center" wrapText="1"/>
    </xf>
    <xf numFmtId="172" fontId="22" fillId="2" borderId="1" xfId="0" quotePrefix="1" applyNumberFormat="1" applyFont="1" applyFill="1" applyBorder="1" applyAlignment="1">
      <alignment horizontal="center" vertical="center" wrapText="1"/>
    </xf>
    <xf numFmtId="0" fontId="34" fillId="2" borderId="1" xfId="0" applyFont="1" applyFill="1" applyBorder="1" applyAlignment="1">
      <alignment horizontal="left" vertical="center" wrapText="1"/>
    </xf>
    <xf numFmtId="3" fontId="34" fillId="2" borderId="1" xfId="0" quotePrefix="1" applyNumberFormat="1" applyFont="1" applyFill="1" applyBorder="1" applyAlignment="1">
      <alignment horizontal="center" vertical="center" wrapText="1"/>
    </xf>
    <xf numFmtId="172" fontId="34" fillId="2" borderId="1" xfId="0" quotePrefix="1" applyNumberFormat="1" applyFont="1" applyFill="1" applyBorder="1" applyAlignment="1">
      <alignment horizontal="center" vertical="center" wrapText="1"/>
    </xf>
    <xf numFmtId="3" fontId="34" fillId="2" borderId="1" xfId="52" quotePrefix="1" applyNumberFormat="1" applyFont="1" applyFill="1" applyBorder="1" applyAlignment="1">
      <alignment horizontal="center" vertical="center" wrapText="1"/>
    </xf>
    <xf numFmtId="0" fontId="34" fillId="2" borderId="1" xfId="0" applyFont="1" applyFill="1" applyBorder="1" applyAlignment="1">
      <alignment horizontal="center" vertical="center" wrapText="1"/>
    </xf>
    <xf numFmtId="3" fontId="34" fillId="2" borderId="1" xfId="0" quotePrefix="1" applyNumberFormat="1" applyFont="1" applyFill="1" applyBorder="1" applyAlignment="1">
      <alignment horizontal="right" vertical="center" wrapText="1"/>
    </xf>
    <xf numFmtId="3" fontId="35" fillId="2" borderId="1" xfId="17" applyNumberFormat="1" applyFont="1" applyFill="1" applyBorder="1" applyAlignment="1">
      <alignment horizontal="right" vertical="center"/>
    </xf>
    <xf numFmtId="3" fontId="34" fillId="2" borderId="1" xfId="54" applyNumberFormat="1" applyFont="1" applyFill="1" applyBorder="1" applyAlignment="1">
      <alignment horizontal="right" vertical="center" wrapText="1"/>
    </xf>
    <xf numFmtId="3" fontId="34" fillId="2" borderId="1" xfId="47" quotePrefix="1" applyNumberFormat="1" applyFont="1" applyFill="1" applyBorder="1" applyAlignment="1">
      <alignment horizontal="right" vertical="center" wrapText="1"/>
    </xf>
    <xf numFmtId="1" fontId="35" fillId="2" borderId="1" xfId="11" applyNumberFormat="1" applyFont="1" applyFill="1" applyBorder="1" applyAlignment="1">
      <alignment horizontal="center" vertical="center" wrapText="1"/>
    </xf>
    <xf numFmtId="3" fontId="36" fillId="2" borderId="0" xfId="11" applyNumberFormat="1" applyFont="1" applyFill="1" applyAlignment="1">
      <alignment horizontal="center" vertical="center" wrapText="1"/>
    </xf>
    <xf numFmtId="1" fontId="37" fillId="2" borderId="0" xfId="11" applyNumberFormat="1" applyFont="1" applyFill="1"/>
    <xf numFmtId="0" fontId="22" fillId="2" borderId="1" xfId="70" applyFont="1" applyFill="1" applyBorder="1" applyAlignment="1">
      <alignment horizontal="center" vertical="center" wrapText="1"/>
    </xf>
    <xf numFmtId="168" fontId="21" fillId="2" borderId="1" xfId="60" applyNumberFormat="1" applyFont="1" applyFill="1" applyBorder="1" applyAlignment="1">
      <alignment horizontal="center" vertical="center" wrapText="1"/>
    </xf>
    <xf numFmtId="3" fontId="21" fillId="2" borderId="1" xfId="47" applyNumberFormat="1" applyFont="1" applyFill="1" applyBorder="1" applyAlignment="1">
      <alignment horizontal="right" vertical="center" shrinkToFit="1"/>
    </xf>
    <xf numFmtId="168" fontId="21" fillId="2" borderId="1" xfId="54" applyNumberFormat="1" applyFont="1" applyFill="1" applyBorder="1" applyAlignment="1">
      <alignment horizontal="left" vertical="center" wrapText="1"/>
    </xf>
    <xf numFmtId="0" fontId="21" fillId="2" borderId="1" xfId="54" applyNumberFormat="1" applyFont="1" applyFill="1" applyBorder="1" applyAlignment="1">
      <alignment horizontal="center" vertical="center" wrapText="1"/>
    </xf>
    <xf numFmtId="1" fontId="10" fillId="2" borderId="1" xfId="11" applyNumberFormat="1" applyFont="1" applyFill="1" applyBorder="1" applyAlignment="1">
      <alignment horizontal="center" vertical="center" wrapText="1"/>
    </xf>
    <xf numFmtId="168" fontId="22" fillId="2" borderId="1" xfId="71" applyNumberFormat="1" applyFont="1" applyFill="1" applyBorder="1" applyAlignment="1">
      <alignment horizontal="left" vertical="center" wrapText="1"/>
    </xf>
    <xf numFmtId="3" fontId="22" fillId="2" borderId="1" xfId="50" quotePrefix="1" applyNumberFormat="1" applyFont="1" applyFill="1" applyBorder="1" applyAlignment="1">
      <alignment horizontal="center" vertical="center" wrapText="1"/>
    </xf>
    <xf numFmtId="3" fontId="21" fillId="2" borderId="1" xfId="66" applyNumberFormat="1" applyFont="1" applyFill="1" applyBorder="1" applyAlignment="1">
      <alignment horizontal="left" vertical="center" wrapText="1"/>
    </xf>
    <xf numFmtId="3" fontId="22" fillId="2" borderId="1" xfId="66" applyNumberFormat="1" applyFont="1" applyFill="1" applyBorder="1" applyAlignment="1">
      <alignment horizontal="left" vertical="center" wrapText="1"/>
    </xf>
    <xf numFmtId="3" fontId="21" fillId="2" borderId="1" xfId="11" quotePrefix="1" applyNumberFormat="1" applyFont="1" applyFill="1" applyBorder="1" applyAlignment="1">
      <alignment horizontal="right" vertical="center" wrapText="1"/>
    </xf>
    <xf numFmtId="0" fontId="22" fillId="2" borderId="1" xfId="0" quotePrefix="1" applyFont="1" applyFill="1" applyBorder="1" applyAlignment="1">
      <alignment horizontal="center" vertical="center" wrapText="1"/>
    </xf>
    <xf numFmtId="3" fontId="26" fillId="2" borderId="1" xfId="11" applyNumberFormat="1" applyFont="1" applyFill="1" applyBorder="1" applyAlignment="1">
      <alignment horizontal="right" vertical="center" wrapText="1"/>
    </xf>
    <xf numFmtId="3" fontId="22" fillId="2" borderId="1" xfId="50" applyNumberFormat="1" applyFont="1" applyFill="1" applyBorder="1" applyAlignment="1">
      <alignment horizontal="left" vertical="center" wrapText="1"/>
    </xf>
    <xf numFmtId="3" fontId="21" fillId="2" borderId="1" xfId="54" applyNumberFormat="1" applyFont="1" applyFill="1" applyBorder="1" applyAlignment="1">
      <alignment horizontal="center" vertical="center" wrapText="1"/>
    </xf>
    <xf numFmtId="168" fontId="22" fillId="2" borderId="1" xfId="60" quotePrefix="1" applyNumberFormat="1" applyFont="1" applyFill="1" applyBorder="1" applyAlignment="1">
      <alignment horizontal="center" vertical="center" wrapText="1"/>
    </xf>
    <xf numFmtId="49" fontId="22" fillId="2" borderId="1" xfId="72" applyNumberFormat="1" applyFont="1" applyFill="1" applyBorder="1" applyAlignment="1">
      <alignment horizontal="center" vertical="center" wrapText="1"/>
    </xf>
    <xf numFmtId="3" fontId="22" fillId="2" borderId="1" xfId="16" applyNumberFormat="1" applyFont="1" applyFill="1" applyBorder="1" applyAlignment="1">
      <alignment horizontal="right"/>
    </xf>
    <xf numFmtId="3" fontId="21" fillId="2" borderId="1" xfId="47" applyNumberFormat="1" applyFont="1" applyFill="1" applyBorder="1" applyAlignment="1">
      <alignment horizontal="right" vertical="center" wrapText="1" shrinkToFit="1"/>
    </xf>
    <xf numFmtId="168" fontId="22" fillId="2" borderId="1" xfId="57" applyNumberFormat="1" applyFont="1" applyFill="1" applyBorder="1" applyAlignment="1">
      <alignment horizontal="center" vertical="center" shrinkToFit="1"/>
    </xf>
    <xf numFmtId="1" fontId="21" fillId="2" borderId="1" xfId="37" applyNumberFormat="1" applyFont="1" applyFill="1" applyBorder="1" applyAlignment="1">
      <alignment horizontal="left" vertical="center" wrapText="1"/>
    </xf>
    <xf numFmtId="1" fontId="22" fillId="2" borderId="2" xfId="0" quotePrefix="1" applyNumberFormat="1" applyFont="1" applyFill="1" applyBorder="1" applyAlignment="1">
      <alignment horizontal="center" vertical="center" wrapText="1"/>
    </xf>
    <xf numFmtId="49" fontId="21" fillId="2" borderId="2" xfId="0" applyNumberFormat="1" applyFont="1" applyFill="1" applyBorder="1" applyAlignment="1">
      <alignment horizontal="left" vertical="center" wrapText="1"/>
    </xf>
    <xf numFmtId="1" fontId="21" fillId="2" borderId="2" xfId="11" applyNumberFormat="1" applyFont="1" applyFill="1" applyBorder="1" applyAlignment="1">
      <alignment horizontal="center" vertical="center" wrapText="1"/>
    </xf>
    <xf numFmtId="0" fontId="22" fillId="2" borderId="2" xfId="52" applyFont="1" applyFill="1" applyBorder="1" applyAlignment="1">
      <alignment horizontal="center" vertical="center" wrapText="1"/>
    </xf>
    <xf numFmtId="168" fontId="22" fillId="2" borderId="2" xfId="54" applyNumberFormat="1" applyFont="1" applyFill="1" applyBorder="1" applyAlignment="1">
      <alignment horizontal="center" vertical="center" wrapText="1"/>
    </xf>
    <xf numFmtId="3" fontId="22" fillId="2" borderId="2" xfId="54" applyNumberFormat="1" applyFont="1" applyFill="1" applyBorder="1" applyAlignment="1">
      <alignment horizontal="right" vertical="center" wrapText="1"/>
    </xf>
    <xf numFmtId="3" fontId="21" fillId="2" borderId="2" xfId="17" applyNumberFormat="1" applyFont="1" applyFill="1" applyBorder="1" applyAlignment="1">
      <alignment horizontal="right" vertical="center"/>
    </xf>
    <xf numFmtId="3" fontId="21" fillId="2" borderId="2" xfId="16" applyNumberFormat="1" applyFont="1" applyFill="1" applyBorder="1" applyAlignment="1">
      <alignment horizontal="right" vertical="center"/>
    </xf>
    <xf numFmtId="3" fontId="21" fillId="2" borderId="2" xfId="47" applyNumberFormat="1" applyFont="1" applyFill="1" applyBorder="1" applyAlignment="1">
      <alignment horizontal="right" vertical="center"/>
    </xf>
    <xf numFmtId="3" fontId="21" fillId="0" borderId="3" xfId="11" applyNumberFormat="1" applyFont="1" applyBorder="1" applyAlignment="1">
      <alignment horizontal="center" vertical="center" wrapText="1"/>
    </xf>
    <xf numFmtId="3" fontId="21" fillId="0" borderId="11" xfId="11" applyNumberFormat="1" applyFont="1" applyBorder="1" applyAlignment="1">
      <alignment horizontal="center" vertical="center" wrapText="1"/>
    </xf>
    <xf numFmtId="3" fontId="21" fillId="0" borderId="12" xfId="11" applyNumberFormat="1" applyFont="1" applyBorder="1" applyAlignment="1">
      <alignment horizontal="center" vertical="center" wrapText="1"/>
    </xf>
    <xf numFmtId="3" fontId="21" fillId="0" borderId="13" xfId="11" applyNumberFormat="1" applyFont="1" applyBorder="1" applyAlignment="1">
      <alignment horizontal="center" vertical="center" wrapText="1"/>
    </xf>
    <xf numFmtId="3" fontId="21" fillId="0" borderId="14" xfId="11" applyNumberFormat="1" applyFont="1" applyBorder="1" applyAlignment="1">
      <alignment horizontal="center" vertical="center" wrapText="1"/>
    </xf>
    <xf numFmtId="1" fontId="19" fillId="0" borderId="0" xfId="11" quotePrefix="1" applyNumberFormat="1" applyFont="1" applyAlignment="1">
      <alignment horizontal="center" vertical="center" wrapText="1"/>
    </xf>
    <xf numFmtId="1" fontId="4" fillId="0" borderId="0" xfId="11" applyNumberFormat="1" applyFont="1" applyAlignment="1">
      <alignment horizontal="center" vertical="center" wrapText="1"/>
    </xf>
    <xf numFmtId="49" fontId="21" fillId="0" borderId="4" xfId="11" applyNumberFormat="1" applyFont="1" applyBorder="1" applyAlignment="1">
      <alignment horizontal="center" vertical="center" wrapText="1"/>
    </xf>
    <xf numFmtId="49" fontId="21" fillId="0" borderId="3" xfId="11" applyNumberFormat="1" applyFont="1" applyBorder="1" applyAlignment="1">
      <alignment horizontal="center" vertical="center" wrapText="1"/>
    </xf>
    <xf numFmtId="3" fontId="21" fillId="0" borderId="4" xfId="11" applyNumberFormat="1" applyFont="1" applyBorder="1" applyAlignment="1">
      <alignment horizontal="center" vertical="center" wrapText="1"/>
    </xf>
    <xf numFmtId="3" fontId="21" fillId="0" borderId="5" xfId="11" applyNumberFormat="1" applyFont="1" applyBorder="1" applyAlignment="1">
      <alignment horizontal="center" vertical="center" wrapText="1"/>
    </xf>
    <xf numFmtId="3" fontId="21" fillId="0" borderId="6" xfId="11" applyNumberFormat="1" applyFont="1" applyBorder="1" applyAlignment="1">
      <alignment horizontal="center" vertical="center" wrapText="1"/>
    </xf>
    <xf numFmtId="3" fontId="21" fillId="0" borderId="7" xfId="11" applyNumberFormat="1" applyFont="1" applyBorder="1" applyAlignment="1">
      <alignment horizontal="center" vertical="center" wrapText="1"/>
    </xf>
    <xf numFmtId="3" fontId="21" fillId="0" borderId="8" xfId="11" applyNumberFormat="1" applyFont="1" applyBorder="1" applyAlignment="1">
      <alignment horizontal="center" vertical="center" wrapText="1"/>
    </xf>
    <xf numFmtId="3" fontId="21" fillId="0" borderId="9" xfId="11" applyNumberFormat="1" applyFont="1" applyBorder="1" applyAlignment="1">
      <alignment horizontal="center" vertical="center" wrapText="1"/>
    </xf>
    <xf numFmtId="3" fontId="21" fillId="0" borderId="10" xfId="11" applyNumberFormat="1" applyFont="1" applyBorder="1" applyAlignment="1">
      <alignment horizontal="center" vertical="center" wrapText="1"/>
    </xf>
  </cellXfs>
  <cellStyles count="73">
    <cellStyle name="?_x005f_x001d_??%U©÷u&amp;H©÷9_x005f_x0008_? s_x005f_x000a__x005f_x0007__x005f_x0001__x005f_x0001_?_x005f_x0002_?????? 2" xfId="25" xr:uid="{00000000-0005-0000-0000-000000000000}"/>
    <cellStyle name="_KT (2)_3_TG-TH_Book1_KH TPCP vung TNB (03-1-2012)" xfId="38" xr:uid="{00000000-0005-0000-0000-000001000000}"/>
    <cellStyle name="_Ung von nam 2011 vung TNB - Doan Cong tac (12-5-2010)_Chuẩn bị đầu tư 2011 (sep Hung)_KH 2012 (T3-2013) 2" xfId="27" xr:uid="{00000000-0005-0000-0000-000002000000}"/>
    <cellStyle name="Comma 10 10" xfId="19" xr:uid="{00000000-0005-0000-0000-000003000000}"/>
    <cellStyle name="Comma 10 10 10" xfId="53" xr:uid="{00000000-0005-0000-0000-000004000000}"/>
    <cellStyle name="Comma 10 2" xfId="16" xr:uid="{00000000-0005-0000-0000-000005000000}"/>
    <cellStyle name="Comma 10 2 2" xfId="61" xr:uid="{00000000-0005-0000-0000-000006000000}"/>
    <cellStyle name="Comma 10 2 2 2" xfId="57" xr:uid="{00000000-0005-0000-0000-000007000000}"/>
    <cellStyle name="Comma 10 3" xfId="56" xr:uid="{00000000-0005-0000-0000-000008000000}"/>
    <cellStyle name="Comma 10 5" xfId="35" xr:uid="{00000000-0005-0000-0000-000009000000}"/>
    <cellStyle name="Comma 105" xfId="47" xr:uid="{00000000-0005-0000-0000-00000A000000}"/>
    <cellStyle name="Comma 11 2" xfId="29" xr:uid="{00000000-0005-0000-0000-00000B000000}"/>
    <cellStyle name="Comma 118" xfId="65" xr:uid="{00000000-0005-0000-0000-00000C000000}"/>
    <cellStyle name="Comma 132" xfId="69" xr:uid="{00CB092F-2938-4B0F-B9CB-7427ABFAA40C}"/>
    <cellStyle name="Comma 14" xfId="40" xr:uid="{00000000-0005-0000-0000-00000D000000}"/>
    <cellStyle name="Comma 16 3" xfId="17" xr:uid="{00000000-0005-0000-0000-00000E000000}"/>
    <cellStyle name="Comma 16 3 2 2 2 3" xfId="41" xr:uid="{00000000-0005-0000-0000-00000F000000}"/>
    <cellStyle name="Comma 2" xfId="1" xr:uid="{00000000-0005-0000-0000-000010000000}"/>
    <cellStyle name="Comma 2 3 4" xfId="58" xr:uid="{00000000-0005-0000-0000-000011000000}"/>
    <cellStyle name="Comma 22 4" xfId="50" xr:uid="{00000000-0005-0000-0000-000012000000}"/>
    <cellStyle name="Comma 23" xfId="71" xr:uid="{5C2A49C0-38C6-4147-B2F2-BFA61CB6ACEE}"/>
    <cellStyle name="Comma 23 4" xfId="60" xr:uid="{00000000-0005-0000-0000-000013000000}"/>
    <cellStyle name="Comma 24 2" xfId="14" xr:uid="{00000000-0005-0000-0000-000014000000}"/>
    <cellStyle name="Comma 24 2 2" xfId="33" xr:uid="{00000000-0005-0000-0000-000015000000}"/>
    <cellStyle name="Comma 3" xfId="21" xr:uid="{00000000-0005-0000-0000-000016000000}"/>
    <cellStyle name="Comma 3 2 10" xfId="54" xr:uid="{00000000-0005-0000-0000-000017000000}"/>
    <cellStyle name="Comma 5" xfId="31" xr:uid="{00000000-0005-0000-0000-000018000000}"/>
    <cellStyle name="Comma 5 2" xfId="13" xr:uid="{00000000-0005-0000-0000-000019000000}"/>
    <cellStyle name="Comma 5 2 2" xfId="46" xr:uid="{00000000-0005-0000-0000-00001A000000}"/>
    <cellStyle name="Comma 5 21 2 3 3" xfId="26" xr:uid="{00000000-0005-0000-0000-00001B000000}"/>
    <cellStyle name="Comma 53" xfId="30" xr:uid="{00000000-0005-0000-0000-00001C000000}"/>
    <cellStyle name="Currency 2" xfId="2" xr:uid="{00000000-0005-0000-0000-00001D000000}"/>
    <cellStyle name="HAI" xfId="3" xr:uid="{00000000-0005-0000-0000-00001E000000}"/>
    <cellStyle name="Normal" xfId="0" builtinId="0"/>
    <cellStyle name="Normal - Style1 2" xfId="34" xr:uid="{00000000-0005-0000-0000-000020000000}"/>
    <cellStyle name="Normal - Style1 2 2" xfId="12" xr:uid="{00000000-0005-0000-0000-000021000000}"/>
    <cellStyle name="Normal 10 2 2" xfId="24" xr:uid="{00000000-0005-0000-0000-000022000000}"/>
    <cellStyle name="Normal 10 7 3" xfId="36" xr:uid="{00000000-0005-0000-0000-000023000000}"/>
    <cellStyle name="Normal 11 2 2" xfId="28" xr:uid="{00000000-0005-0000-0000-000024000000}"/>
    <cellStyle name="Normal 13" xfId="43" xr:uid="{00000000-0005-0000-0000-000025000000}"/>
    <cellStyle name="Normal 13 3" xfId="49" xr:uid="{00000000-0005-0000-0000-000026000000}"/>
    <cellStyle name="Normal 17" xfId="51" xr:uid="{00000000-0005-0000-0000-000027000000}"/>
    <cellStyle name="Normal 2" xfId="4" xr:uid="{00000000-0005-0000-0000-000028000000}"/>
    <cellStyle name="Normal 2 10 2" xfId="20" xr:uid="{00000000-0005-0000-0000-000029000000}"/>
    <cellStyle name="Normal 2 10 3" xfId="67" xr:uid="{00000000-0005-0000-0000-00002A000000}"/>
    <cellStyle name="Normal 2 2" xfId="39" xr:uid="{00000000-0005-0000-0000-00002B000000}"/>
    <cellStyle name="Normal 2 2 6" xfId="55" xr:uid="{00000000-0005-0000-0000-00002C000000}"/>
    <cellStyle name="Normal 2 4 2 3" xfId="68" xr:uid="{C3280ED9-139E-4F66-A0A5-3476E2CEF640}"/>
    <cellStyle name="Normal 2 4 4" xfId="66" xr:uid="{00000000-0005-0000-0000-00002D000000}"/>
    <cellStyle name="Normal 3" xfId="5" xr:uid="{00000000-0005-0000-0000-00002E000000}"/>
    <cellStyle name="Normal 4" xfId="6" xr:uid="{00000000-0005-0000-0000-00002F000000}"/>
    <cellStyle name="Normal 4 2 4" xfId="52" xr:uid="{00000000-0005-0000-0000-000030000000}"/>
    <cellStyle name="Normal 5" xfId="7" xr:uid="{00000000-0005-0000-0000-000031000000}"/>
    <cellStyle name="Normal 6" xfId="8" xr:uid="{00000000-0005-0000-0000-000032000000}"/>
    <cellStyle name="Normal 6 2 2" xfId="18" xr:uid="{00000000-0005-0000-0000-000033000000}"/>
    <cellStyle name="Normal 65 2" xfId="48" xr:uid="{00000000-0005-0000-0000-000034000000}"/>
    <cellStyle name="Normal 66" xfId="44" xr:uid="{00000000-0005-0000-0000-000035000000}"/>
    <cellStyle name="Normal 66 2" xfId="45" xr:uid="{00000000-0005-0000-0000-000036000000}"/>
    <cellStyle name="Normal 7" xfId="9" xr:uid="{00000000-0005-0000-0000-000037000000}"/>
    <cellStyle name="Normal 71" xfId="32" xr:uid="{00000000-0005-0000-0000-000038000000}"/>
    <cellStyle name="Normal 72" xfId="42" xr:uid="{00000000-0005-0000-0000-000039000000}"/>
    <cellStyle name="Normal 79" xfId="59" xr:uid="{00000000-0005-0000-0000-00003A000000}"/>
    <cellStyle name="Normal 8" xfId="10" xr:uid="{00000000-0005-0000-0000-00003B000000}"/>
    <cellStyle name="Normal 82" xfId="63" xr:uid="{00000000-0005-0000-0000-00003C000000}"/>
    <cellStyle name="Normal 83" xfId="62" xr:uid="{00000000-0005-0000-0000-00003D000000}"/>
    <cellStyle name="Normal_Bieu chuyen nguon" xfId="64" xr:uid="{00000000-0005-0000-0000-00003E000000}"/>
    <cellStyle name="Normal_Bieu mau (CV )" xfId="11" xr:uid="{00000000-0005-0000-0000-00003F000000}"/>
    <cellStyle name="Normal_Bieu mau (CV ) 2" xfId="37" xr:uid="{00000000-0005-0000-0000-000040000000}"/>
    <cellStyle name="Normal_Bieu mau (CV ) 3" xfId="15" xr:uid="{00000000-0005-0000-0000-000041000000}"/>
    <cellStyle name="Normal_Sheet1" xfId="70" xr:uid="{E429F4DF-5D82-4EF0-83E4-8D78E020862E}"/>
    <cellStyle name="Normal_Sheet1 (2)" xfId="22" xr:uid="{00000000-0005-0000-0000-000042000000}"/>
    <cellStyle name="Normal_Sheet1 2" xfId="72" xr:uid="{14E8E6F1-C567-42A3-A346-3C0D9B0837C0}"/>
    <cellStyle name="Style 1" xfId="23" xr:uid="{00000000-0005-0000-0000-000043000000}"/>
  </cellStyles>
  <dxfs count="93">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00FF"/>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ndense val="0"/>
        <extend val="0"/>
        <color rgb="FF0000FF"/>
      </font>
    </dxf>
    <dxf>
      <font>
        <condense val="0"/>
        <extend val="0"/>
        <color rgb="FF0000FF"/>
      </font>
    </dxf>
    <dxf>
      <font>
        <condense val="0"/>
        <extend val="0"/>
        <color rgb="FF0000FF"/>
      </font>
    </dxf>
    <dxf>
      <font>
        <condense val="0"/>
        <extend val="0"/>
        <color rgb="FF0000FF"/>
      </font>
    </dxf>
    <dxf>
      <font>
        <b val="0"/>
        <i val="0"/>
        <condense val="0"/>
        <extend val="0"/>
        <color rgb="FF0000FF"/>
      </font>
    </dxf>
    <dxf>
      <font>
        <condense val="0"/>
        <extend val="0"/>
        <color rgb="FF0000FF"/>
      </font>
    </dxf>
    <dxf>
      <font>
        <condense val="0"/>
        <extend val="0"/>
        <color rgb="FF0000FF"/>
      </font>
    </dxf>
    <dxf>
      <font>
        <condense val="0"/>
        <extend val="0"/>
        <color rgb="FF0000FF"/>
      </font>
    </dxf>
    <dxf>
      <font>
        <b val="0"/>
        <i val="0"/>
        <condense val="0"/>
        <extend val="0"/>
        <color rgb="FF0000FF"/>
      </font>
    </dxf>
    <dxf>
      <font>
        <b val="0"/>
        <i val="0"/>
        <condense val="0"/>
        <extend val="0"/>
        <color rgb="FF0000FF"/>
      </font>
    </dxf>
    <dxf>
      <font>
        <b val="0"/>
        <i val="0"/>
        <condense val="0"/>
        <extend val="0"/>
        <color rgb="FF0000FF"/>
      </font>
    </dxf>
    <dxf>
      <font>
        <b val="0"/>
        <i val="0"/>
        <condense val="0"/>
        <extend val="0"/>
        <color rgb="FF0000FF"/>
      </font>
    </dxf>
    <dxf>
      <font>
        <b val="0"/>
        <i val="0"/>
        <condense val="0"/>
        <extend val="0"/>
        <color rgb="FF0000FF"/>
      </font>
    </dxf>
    <dxf>
      <font>
        <b val="0"/>
        <i val="0"/>
        <condense val="0"/>
        <extend val="0"/>
        <color rgb="FF0000FF"/>
      </font>
    </dxf>
    <dxf>
      <font>
        <b val="0"/>
        <i val="0"/>
        <condense val="0"/>
        <extend val="0"/>
        <color rgb="FF0000FF"/>
      </font>
    </dxf>
    <dxf>
      <font>
        <condense val="0"/>
        <extend val="0"/>
        <color rgb="FF0000FF"/>
      </font>
    </dxf>
    <dxf>
      <font>
        <condense val="0"/>
        <extend val="0"/>
        <color indexed="12"/>
      </font>
    </dxf>
    <dxf>
      <font>
        <condense val="0"/>
        <extend val="0"/>
        <color indexed="12"/>
      </font>
    </dxf>
    <dxf>
      <font>
        <condense val="0"/>
        <extend val="0"/>
        <color rgb="FF0000FF"/>
      </font>
    </dxf>
    <dxf>
      <font>
        <condense val="0"/>
        <extend val="0"/>
        <color rgb="FF0000FF"/>
      </font>
    </dxf>
    <dxf>
      <font>
        <condense val="0"/>
        <extend val="0"/>
        <color indexed="12"/>
      </font>
    </dxf>
    <dxf>
      <font>
        <condense val="0"/>
        <extend val="0"/>
        <color indexed="12"/>
      </font>
    </dxf>
    <dxf>
      <font>
        <condense val="0"/>
        <extend val="0"/>
        <color rgb="FF0000FF"/>
      </font>
    </dxf>
    <dxf>
      <font>
        <condense val="0"/>
        <extend val="0"/>
        <color rgb="FF0000FF"/>
      </font>
    </dxf>
    <dxf>
      <font>
        <condense val="0"/>
        <extend val="0"/>
        <color rgb="FF0000FF"/>
      </font>
    </dxf>
    <dxf>
      <font>
        <condense val="0"/>
        <extend val="0"/>
        <color indexed="12"/>
      </font>
    </dxf>
    <dxf>
      <font>
        <condense val="0"/>
        <extend val="0"/>
        <color rgb="FF0000FF"/>
      </font>
    </dxf>
    <dxf>
      <font>
        <condense val="0"/>
        <extend val="0"/>
        <color rgb="FF0000FF"/>
      </font>
    </dxf>
    <dxf>
      <font>
        <condense val="0"/>
        <extend val="0"/>
        <color rgb="FF0000FF"/>
      </font>
    </dxf>
    <dxf>
      <font>
        <condense val="0"/>
        <extend val="0"/>
        <color rgb="FF0000FF"/>
      </font>
    </dxf>
    <dxf>
      <font>
        <color rgb="FF9C0006"/>
      </font>
      <fill>
        <patternFill>
          <bgColor rgb="FFFFC7CE"/>
        </patternFill>
      </fill>
    </dxf>
    <dxf>
      <font>
        <condense val="0"/>
        <extend val="0"/>
        <color rgb="FF0000FF"/>
      </font>
    </dxf>
    <dxf>
      <font>
        <b val="0"/>
        <i val="0"/>
        <condense val="0"/>
        <extend val="0"/>
        <color indexed="12"/>
      </font>
    </dxf>
    <dxf>
      <font>
        <condense val="0"/>
        <extend val="0"/>
        <color indexed="12"/>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condense val="0"/>
        <extend val="0"/>
        <color rgb="FF0000FF"/>
      </font>
    </dxf>
    <dxf>
      <font>
        <b val="0"/>
        <i val="0"/>
        <condense val="0"/>
        <extend val="0"/>
        <color rgb="FF0000FF"/>
      </font>
    </dxf>
    <dxf>
      <font>
        <condense val="0"/>
        <extend val="0"/>
        <color rgb="FF0000FF"/>
      </font>
    </dxf>
    <dxf>
      <font>
        <b val="0"/>
        <i val="0"/>
        <condense val="0"/>
        <extend val="0"/>
        <color indexed="12"/>
      </font>
    </dxf>
    <dxf>
      <font>
        <b val="0"/>
        <i val="0"/>
        <condense val="0"/>
        <extend val="0"/>
        <color indexed="12"/>
      </font>
    </dxf>
    <dxf>
      <font>
        <b val="0"/>
        <i val="0"/>
        <condense val="0"/>
        <extend val="0"/>
        <color rgb="FF0000FF"/>
      </font>
    </dxf>
    <dxf>
      <font>
        <b val="0"/>
        <i val="0"/>
        <condense val="0"/>
        <extend val="0"/>
        <color indexed="12"/>
      </font>
    </dxf>
    <dxf>
      <font>
        <b val="0"/>
        <i val="0"/>
        <condense val="0"/>
        <extend val="0"/>
        <color indexed="12"/>
      </font>
    </dxf>
    <dxf>
      <font>
        <b val="0"/>
        <i val="0"/>
        <condense val="0"/>
        <extend val="0"/>
        <color indexed="12"/>
      </font>
    </dxf>
    <dxf>
      <font>
        <condense val="0"/>
        <extend val="0"/>
        <color rgb="FF0000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709"/>
  <sheetViews>
    <sheetView tabSelected="1" zoomScale="62" zoomScaleNormal="62" workbookViewId="0">
      <pane xSplit="2" ySplit="8" topLeftCell="C9" activePane="bottomRight" state="frozen"/>
      <selection pane="topRight" activeCell="C1" sqref="C1"/>
      <selection pane="bottomLeft" activeCell="A9" sqref="A9"/>
      <selection pane="bottomRight" activeCell="V709" sqref="A1:V709"/>
    </sheetView>
  </sheetViews>
  <sheetFormatPr defaultColWidth="12.875" defaultRowHeight="15.75"/>
  <cols>
    <col min="1" max="1" width="5.375" style="1" customWidth="1"/>
    <col min="2" max="2" width="36.625" style="1" customWidth="1"/>
    <col min="3" max="3" width="8.125" style="1" customWidth="1"/>
    <col min="4" max="4" width="9.125" style="1" customWidth="1"/>
    <col min="5" max="5" width="8.125" style="1" customWidth="1"/>
    <col min="6" max="6" width="14.75" style="1" customWidth="1"/>
    <col min="7" max="7" width="10.375" style="1" customWidth="1"/>
    <col min="8" max="8" width="9" style="1" customWidth="1"/>
    <col min="9" max="9" width="9.75" style="1" customWidth="1"/>
    <col min="10" max="10" width="9.625" style="1" customWidth="1"/>
    <col min="11" max="11" width="9.125" style="1" customWidth="1"/>
    <col min="12" max="12" width="6.375" style="1" customWidth="1"/>
    <col min="13" max="13" width="8.5" style="1" customWidth="1"/>
    <col min="14" max="14" width="10.125" style="1" customWidth="1"/>
    <col min="15" max="15" width="10.375" style="1" customWidth="1"/>
    <col min="16" max="16" width="6.25" style="1" customWidth="1"/>
    <col min="17" max="18" width="9.25" style="1" customWidth="1"/>
    <col min="19" max="19" width="10.125" style="1" customWidth="1"/>
    <col min="20" max="20" width="8.625" style="1" customWidth="1"/>
    <col min="21" max="21" width="10.125" style="1" customWidth="1"/>
    <col min="22" max="22" width="8.75" style="1" customWidth="1"/>
    <col min="23" max="24" width="0" style="1" hidden="1" customWidth="1"/>
    <col min="25" max="16384" width="12.875" style="1"/>
  </cols>
  <sheetData>
    <row r="1" spans="1:24" ht="21" customHeight="1">
      <c r="A1" s="6" t="s">
        <v>19</v>
      </c>
      <c r="B1" s="6"/>
      <c r="C1" s="2"/>
      <c r="D1" s="2"/>
      <c r="E1" s="2"/>
      <c r="F1" s="2"/>
      <c r="G1" s="2"/>
      <c r="H1" s="6"/>
      <c r="V1" s="7" t="s">
        <v>18</v>
      </c>
    </row>
    <row r="2" spans="1:24" ht="21" customHeight="1">
      <c r="A2" s="313" t="s">
        <v>299</v>
      </c>
      <c r="B2" s="313"/>
      <c r="C2" s="313"/>
      <c r="D2" s="313"/>
      <c r="E2" s="313"/>
      <c r="F2" s="313"/>
      <c r="G2" s="313"/>
      <c r="H2" s="313"/>
      <c r="I2" s="313"/>
      <c r="J2" s="313"/>
      <c r="K2" s="313"/>
      <c r="L2" s="313"/>
      <c r="M2" s="313"/>
      <c r="N2" s="313"/>
      <c r="O2" s="313"/>
      <c r="P2" s="313"/>
      <c r="Q2" s="313"/>
      <c r="R2" s="313"/>
      <c r="S2" s="313"/>
      <c r="T2" s="313"/>
      <c r="U2" s="313"/>
      <c r="V2" s="313"/>
    </row>
    <row r="3" spans="1:24" ht="21.75" customHeight="1">
      <c r="A3" s="312" t="s">
        <v>300</v>
      </c>
      <c r="B3" s="313"/>
      <c r="C3" s="313"/>
      <c r="D3" s="313"/>
      <c r="E3" s="313"/>
      <c r="F3" s="313"/>
      <c r="G3" s="313"/>
      <c r="H3" s="313"/>
      <c r="I3" s="313"/>
      <c r="J3" s="313"/>
      <c r="K3" s="313"/>
      <c r="L3" s="313"/>
      <c r="M3" s="313"/>
      <c r="N3" s="313"/>
      <c r="O3" s="313"/>
      <c r="P3" s="313"/>
      <c r="Q3" s="313"/>
      <c r="R3" s="313"/>
      <c r="S3" s="313"/>
      <c r="T3" s="313"/>
      <c r="U3" s="313"/>
      <c r="V3" s="313"/>
    </row>
    <row r="4" spans="1:24" ht="18.75">
      <c r="A4" s="3"/>
      <c r="B4" s="4"/>
      <c r="C4" s="2"/>
      <c r="D4" s="2"/>
      <c r="E4" s="2"/>
      <c r="F4" s="2"/>
      <c r="G4" s="2"/>
      <c r="H4" s="2"/>
      <c r="I4" s="8"/>
      <c r="V4" s="8" t="s">
        <v>0</v>
      </c>
    </row>
    <row r="5" spans="1:24" s="5" customFormat="1" ht="18.75" customHeight="1">
      <c r="A5" s="314" t="s">
        <v>1</v>
      </c>
      <c r="B5" s="316" t="s">
        <v>7</v>
      </c>
      <c r="C5" s="316" t="s">
        <v>8</v>
      </c>
      <c r="D5" s="316" t="s">
        <v>9</v>
      </c>
      <c r="E5" s="316" t="s">
        <v>10</v>
      </c>
      <c r="F5" s="316" t="s">
        <v>11</v>
      </c>
      <c r="G5" s="316"/>
      <c r="H5" s="316"/>
      <c r="I5" s="316"/>
      <c r="J5" s="316"/>
      <c r="K5" s="317" t="s">
        <v>301</v>
      </c>
      <c r="L5" s="318"/>
      <c r="M5" s="318"/>
      <c r="N5" s="319"/>
      <c r="O5" s="317" t="s">
        <v>302</v>
      </c>
      <c r="P5" s="318"/>
      <c r="Q5" s="318"/>
      <c r="R5" s="319"/>
      <c r="S5" s="317" t="s">
        <v>303</v>
      </c>
      <c r="T5" s="318"/>
      <c r="U5" s="318"/>
      <c r="V5" s="319"/>
    </row>
    <row r="6" spans="1:24" s="5" customFormat="1" ht="21" customHeight="1">
      <c r="A6" s="314"/>
      <c r="B6" s="316"/>
      <c r="C6" s="316"/>
      <c r="D6" s="316"/>
      <c r="E6" s="316"/>
      <c r="F6" s="316" t="s">
        <v>12</v>
      </c>
      <c r="G6" s="316" t="s">
        <v>13</v>
      </c>
      <c r="H6" s="316"/>
      <c r="I6" s="316"/>
      <c r="J6" s="316"/>
      <c r="K6" s="320"/>
      <c r="L6" s="321"/>
      <c r="M6" s="321"/>
      <c r="N6" s="322"/>
      <c r="O6" s="320"/>
      <c r="P6" s="321"/>
      <c r="Q6" s="321"/>
      <c r="R6" s="322"/>
      <c r="S6" s="320"/>
      <c r="T6" s="321"/>
      <c r="U6" s="321"/>
      <c r="V6" s="322"/>
    </row>
    <row r="7" spans="1:24" s="5" customFormat="1" ht="18" customHeight="1">
      <c r="A7" s="314"/>
      <c r="B7" s="316"/>
      <c r="C7" s="316"/>
      <c r="D7" s="316"/>
      <c r="E7" s="316"/>
      <c r="F7" s="316"/>
      <c r="G7" s="307" t="s">
        <v>47</v>
      </c>
      <c r="H7" s="309" t="s">
        <v>14</v>
      </c>
      <c r="I7" s="310"/>
      <c r="J7" s="311"/>
      <c r="K7" s="307" t="s">
        <v>6</v>
      </c>
      <c r="L7" s="309" t="s">
        <v>14</v>
      </c>
      <c r="M7" s="310"/>
      <c r="N7" s="311"/>
      <c r="O7" s="307" t="s">
        <v>6</v>
      </c>
      <c r="P7" s="309" t="s">
        <v>14</v>
      </c>
      <c r="Q7" s="310"/>
      <c r="R7" s="311"/>
      <c r="S7" s="307" t="s">
        <v>6</v>
      </c>
      <c r="T7" s="309" t="s">
        <v>14</v>
      </c>
      <c r="U7" s="310"/>
      <c r="V7" s="311"/>
    </row>
    <row r="8" spans="1:24" s="5" customFormat="1" ht="64.5" customHeight="1">
      <c r="A8" s="315"/>
      <c r="B8" s="307"/>
      <c r="C8" s="307"/>
      <c r="D8" s="307"/>
      <c r="E8" s="307"/>
      <c r="F8" s="307"/>
      <c r="G8" s="308"/>
      <c r="H8" s="9" t="s">
        <v>15</v>
      </c>
      <c r="I8" s="9" t="s">
        <v>16</v>
      </c>
      <c r="J8" s="9" t="s">
        <v>37</v>
      </c>
      <c r="K8" s="308"/>
      <c r="L8" s="9" t="s">
        <v>15</v>
      </c>
      <c r="M8" s="9" t="s">
        <v>16</v>
      </c>
      <c r="N8" s="9" t="s">
        <v>37</v>
      </c>
      <c r="O8" s="308"/>
      <c r="P8" s="9" t="s">
        <v>15</v>
      </c>
      <c r="Q8" s="9" t="s">
        <v>16</v>
      </c>
      <c r="R8" s="9" t="s">
        <v>37</v>
      </c>
      <c r="S8" s="308"/>
      <c r="T8" s="9" t="s">
        <v>15</v>
      </c>
      <c r="U8" s="9" t="s">
        <v>16</v>
      </c>
      <c r="V8" s="9" t="s">
        <v>37</v>
      </c>
    </row>
    <row r="9" spans="1:24" s="95" customFormat="1" ht="16.5">
      <c r="A9" s="133"/>
      <c r="B9" s="134" t="s">
        <v>111</v>
      </c>
      <c r="C9" s="133"/>
      <c r="D9" s="133"/>
      <c r="E9" s="133"/>
      <c r="F9" s="135"/>
      <c r="G9" s="136">
        <f t="shared" ref="G9:V9" si="0">+G10+G138+G159</f>
        <v>10183721.575999999</v>
      </c>
      <c r="H9" s="136">
        <f>+H10+H138+H159</f>
        <v>501183</v>
      </c>
      <c r="I9" s="136">
        <f>+I10+I138+I159</f>
        <v>8476023.3780000005</v>
      </c>
      <c r="J9" s="136">
        <f>+J10+J138+J159</f>
        <v>937503.19799999997</v>
      </c>
      <c r="K9" s="136">
        <f t="shared" si="0"/>
        <v>824226.94115999993</v>
      </c>
      <c r="L9" s="136">
        <f t="shared" si="0"/>
        <v>0</v>
      </c>
      <c r="M9" s="136">
        <f t="shared" si="0"/>
        <v>647910.64216000005</v>
      </c>
      <c r="N9" s="136">
        <f t="shared" si="0"/>
        <v>176316.291</v>
      </c>
      <c r="O9" s="136">
        <f t="shared" si="0"/>
        <v>1200922.8386359999</v>
      </c>
      <c r="P9" s="136">
        <f t="shared" si="0"/>
        <v>0</v>
      </c>
      <c r="Q9" s="136">
        <f t="shared" si="0"/>
        <v>1011001.4243360001</v>
      </c>
      <c r="R9" s="136">
        <f t="shared" si="0"/>
        <v>189921.4143</v>
      </c>
      <c r="S9" s="136">
        <f t="shared" si="0"/>
        <v>3813421</v>
      </c>
      <c r="T9" s="136">
        <f t="shared" si="0"/>
        <v>204118</v>
      </c>
      <c r="U9" s="136">
        <f t="shared" si="0"/>
        <v>2747903</v>
      </c>
      <c r="V9" s="136">
        <f t="shared" si="0"/>
        <v>861400</v>
      </c>
      <c r="W9" s="133"/>
      <c r="X9" s="137">
        <f>+G9-H9-I9-J9</f>
        <v>269011.99999999895</v>
      </c>
    </row>
    <row r="10" spans="1:24" s="96" customFormat="1" ht="16.5">
      <c r="A10" s="15" t="s">
        <v>48</v>
      </c>
      <c r="B10" s="138" t="s">
        <v>43</v>
      </c>
      <c r="C10" s="15"/>
      <c r="D10" s="15"/>
      <c r="E10" s="15"/>
      <c r="F10" s="38"/>
      <c r="G10" s="16">
        <f>G11+G17+G25+G30+G35+G66+G75+G106</f>
        <v>4173909</v>
      </c>
      <c r="H10" s="16">
        <f t="shared" ref="H10:J10" si="1">H11+H17+H25+H30+H35+H66+H75+H106</f>
        <v>0</v>
      </c>
      <c r="I10" s="16">
        <f t="shared" si="1"/>
        <v>3328859</v>
      </c>
      <c r="J10" s="16">
        <f t="shared" si="1"/>
        <v>845050</v>
      </c>
      <c r="K10" s="16">
        <f>K11+K17+K25+K30+K35+K66+K75+K106</f>
        <v>176316.291</v>
      </c>
      <c r="L10" s="16"/>
      <c r="M10" s="16"/>
      <c r="N10" s="16">
        <f>N11+N17+N25+N30+N35+N66+N75+N106</f>
        <v>176316.291</v>
      </c>
      <c r="O10" s="16">
        <f>O11+O17+O25+O30+O35+O66+O75+O106</f>
        <v>176316.291</v>
      </c>
      <c r="P10" s="16"/>
      <c r="Q10" s="16"/>
      <c r="R10" s="16">
        <f>R11+R17+R25+R30+R35+R66+R75+R106</f>
        <v>176316.291</v>
      </c>
      <c r="S10" s="16">
        <f>S11+S17+S25+S30+S35+S66+S75+S106</f>
        <v>861400</v>
      </c>
      <c r="T10" s="16"/>
      <c r="U10" s="16"/>
      <c r="V10" s="16">
        <f>V11+V17+V25+V30+V35+V66+V75+V106</f>
        <v>861400</v>
      </c>
      <c r="W10" s="15"/>
      <c r="X10" s="137">
        <f t="shared" ref="X10:X73" si="2">+G10-H10-I10-J10</f>
        <v>0</v>
      </c>
    </row>
    <row r="11" spans="1:24" s="96" customFormat="1" ht="16.5">
      <c r="A11" s="15" t="s">
        <v>2</v>
      </c>
      <c r="B11" s="84" t="s">
        <v>68</v>
      </c>
      <c r="C11" s="15"/>
      <c r="D11" s="15"/>
      <c r="E11" s="15"/>
      <c r="F11" s="38"/>
      <c r="G11" s="16">
        <f>+G12</f>
        <v>40000</v>
      </c>
      <c r="H11" s="16"/>
      <c r="I11" s="16"/>
      <c r="J11" s="16">
        <f>+J12</f>
        <v>40000</v>
      </c>
      <c r="K11" s="16">
        <f>+K12</f>
        <v>23040</v>
      </c>
      <c r="L11" s="16"/>
      <c r="M11" s="16"/>
      <c r="N11" s="16">
        <f>+N12</f>
        <v>23040</v>
      </c>
      <c r="O11" s="16">
        <f>+O12</f>
        <v>23040</v>
      </c>
      <c r="P11" s="16"/>
      <c r="Q11" s="16"/>
      <c r="R11" s="16">
        <f>+R12</f>
        <v>23040</v>
      </c>
      <c r="S11" s="16">
        <f>+S12</f>
        <v>16960</v>
      </c>
      <c r="T11" s="16"/>
      <c r="U11" s="16"/>
      <c r="V11" s="16">
        <f>+V12</f>
        <v>16960</v>
      </c>
      <c r="W11" s="15"/>
      <c r="X11" s="137">
        <f t="shared" si="2"/>
        <v>0</v>
      </c>
    </row>
    <row r="12" spans="1:24" s="100" customFormat="1" ht="16.5">
      <c r="A12" s="17" t="s">
        <v>4</v>
      </c>
      <c r="B12" s="139" t="s">
        <v>35</v>
      </c>
      <c r="C12" s="18"/>
      <c r="D12" s="18"/>
      <c r="E12" s="18"/>
      <c r="F12" s="21"/>
      <c r="G12" s="19">
        <f>+G14</f>
        <v>40000</v>
      </c>
      <c r="H12" s="19"/>
      <c r="I12" s="19"/>
      <c r="J12" s="19">
        <f>+J14</f>
        <v>40000</v>
      </c>
      <c r="K12" s="19">
        <f>+K14</f>
        <v>23040</v>
      </c>
      <c r="L12" s="19"/>
      <c r="M12" s="19"/>
      <c r="N12" s="19">
        <f>+N14</f>
        <v>23040</v>
      </c>
      <c r="O12" s="19">
        <f>+O14</f>
        <v>23040</v>
      </c>
      <c r="P12" s="19"/>
      <c r="Q12" s="19"/>
      <c r="R12" s="19">
        <f>+R14</f>
        <v>23040</v>
      </c>
      <c r="S12" s="19">
        <f>+S14</f>
        <v>16960</v>
      </c>
      <c r="T12" s="19"/>
      <c r="U12" s="19"/>
      <c r="V12" s="19">
        <f>+V14</f>
        <v>16960</v>
      </c>
      <c r="W12" s="18"/>
      <c r="X12" s="137">
        <f t="shared" si="2"/>
        <v>0</v>
      </c>
    </row>
    <row r="13" spans="1:24" s="100" customFormat="1" ht="16.5">
      <c r="A13" s="17" t="s">
        <v>20</v>
      </c>
      <c r="B13" s="139" t="s">
        <v>38</v>
      </c>
      <c r="C13" s="18"/>
      <c r="D13" s="18"/>
      <c r="E13" s="18"/>
      <c r="F13" s="21"/>
      <c r="G13" s="19">
        <f>+G14</f>
        <v>40000</v>
      </c>
      <c r="H13" s="19"/>
      <c r="I13" s="19"/>
      <c r="J13" s="19">
        <f>+J14</f>
        <v>40000</v>
      </c>
      <c r="K13" s="19">
        <f>+K14</f>
        <v>23040</v>
      </c>
      <c r="L13" s="19"/>
      <c r="M13" s="19"/>
      <c r="N13" s="19">
        <f>+N14</f>
        <v>23040</v>
      </c>
      <c r="O13" s="19">
        <f>+O14</f>
        <v>23040</v>
      </c>
      <c r="P13" s="19"/>
      <c r="Q13" s="19"/>
      <c r="R13" s="19">
        <f>+R14</f>
        <v>23040</v>
      </c>
      <c r="S13" s="19">
        <f>+S14</f>
        <v>16960</v>
      </c>
      <c r="T13" s="19"/>
      <c r="U13" s="19"/>
      <c r="V13" s="19">
        <f>+V14</f>
        <v>16960</v>
      </c>
      <c r="W13" s="18"/>
      <c r="X13" s="137">
        <f t="shared" si="2"/>
        <v>0</v>
      </c>
    </row>
    <row r="14" spans="1:24" s="100" customFormat="1" ht="16.5">
      <c r="A14" s="17"/>
      <c r="B14" s="140" t="s">
        <v>304</v>
      </c>
      <c r="C14" s="18"/>
      <c r="D14" s="18"/>
      <c r="E14" s="18"/>
      <c r="F14" s="21"/>
      <c r="G14" s="19">
        <f>+SUM(G15:G16)</f>
        <v>40000</v>
      </c>
      <c r="H14" s="19"/>
      <c r="I14" s="19"/>
      <c r="J14" s="19">
        <f>+SUM(J15:J16)</f>
        <v>40000</v>
      </c>
      <c r="K14" s="19">
        <f>+SUM(K15:K16)</f>
        <v>23040</v>
      </c>
      <c r="L14" s="19"/>
      <c r="M14" s="19"/>
      <c r="N14" s="19">
        <f>+SUM(N15:N16)</f>
        <v>23040</v>
      </c>
      <c r="O14" s="19">
        <f>+SUM(O15:O16)</f>
        <v>23040</v>
      </c>
      <c r="P14" s="19"/>
      <c r="Q14" s="19"/>
      <c r="R14" s="19">
        <f>+SUM(R15:R16)</f>
        <v>23040</v>
      </c>
      <c r="S14" s="19">
        <f>+SUM(S15:S16)</f>
        <v>16960</v>
      </c>
      <c r="T14" s="19"/>
      <c r="U14" s="19"/>
      <c r="V14" s="19">
        <f>+SUM(V15:V16)</f>
        <v>16960</v>
      </c>
      <c r="W14" s="18"/>
      <c r="X14" s="137">
        <f t="shared" si="2"/>
        <v>0</v>
      </c>
    </row>
    <row r="15" spans="1:24" s="101" customFormat="1" ht="120">
      <c r="A15" s="20" t="s">
        <v>49</v>
      </c>
      <c r="B15" s="141" t="s">
        <v>69</v>
      </c>
      <c r="C15" s="22" t="s">
        <v>32</v>
      </c>
      <c r="D15" s="142" t="s">
        <v>305</v>
      </c>
      <c r="E15" s="22" t="s">
        <v>127</v>
      </c>
      <c r="F15" s="22" t="s">
        <v>306</v>
      </c>
      <c r="G15" s="143">
        <f>+H15+I15+J15</f>
        <v>20000</v>
      </c>
      <c r="H15" s="23"/>
      <c r="I15" s="143"/>
      <c r="J15" s="144">
        <v>20000</v>
      </c>
      <c r="K15" s="143">
        <f>+L15+M15+N15</f>
        <v>18000</v>
      </c>
      <c r="L15" s="25"/>
      <c r="M15" s="25"/>
      <c r="N15" s="25">
        <v>18000</v>
      </c>
      <c r="O15" s="143">
        <f>+P15+Q15+R15</f>
        <v>18000</v>
      </c>
      <c r="P15" s="25"/>
      <c r="Q15" s="25"/>
      <c r="R15" s="25">
        <v>18000</v>
      </c>
      <c r="S15" s="143">
        <f>+T15+U15+V15</f>
        <v>2000</v>
      </c>
      <c r="T15" s="25"/>
      <c r="U15" s="143"/>
      <c r="V15" s="25">
        <v>2000</v>
      </c>
      <c r="W15" s="21"/>
      <c r="X15" s="137">
        <f t="shared" si="2"/>
        <v>0</v>
      </c>
    </row>
    <row r="16" spans="1:24" s="101" customFormat="1" ht="90">
      <c r="A16" s="20" t="s">
        <v>49</v>
      </c>
      <c r="B16" s="141" t="s">
        <v>307</v>
      </c>
      <c r="C16" s="22" t="s">
        <v>951</v>
      </c>
      <c r="D16" s="142" t="s">
        <v>308</v>
      </c>
      <c r="E16" s="22" t="s">
        <v>309</v>
      </c>
      <c r="F16" s="22" t="s">
        <v>310</v>
      </c>
      <c r="G16" s="143">
        <f>+H16+I16+J16</f>
        <v>20000</v>
      </c>
      <c r="H16" s="23"/>
      <c r="I16" s="143"/>
      <c r="J16" s="144">
        <v>20000</v>
      </c>
      <c r="K16" s="143">
        <f>+L16+M16+N16</f>
        <v>5040</v>
      </c>
      <c r="L16" s="25"/>
      <c r="M16" s="25"/>
      <c r="N16" s="25">
        <v>5040</v>
      </c>
      <c r="O16" s="143">
        <f>+P16+Q16+R16</f>
        <v>5040</v>
      </c>
      <c r="P16" s="25"/>
      <c r="Q16" s="25"/>
      <c r="R16" s="25">
        <v>5040</v>
      </c>
      <c r="S16" s="143">
        <f>+T16+U16+V16</f>
        <v>14960</v>
      </c>
      <c r="T16" s="25"/>
      <c r="U16" s="143"/>
      <c r="V16" s="25">
        <v>14960</v>
      </c>
      <c r="W16" s="21"/>
      <c r="X16" s="137">
        <f t="shared" si="2"/>
        <v>0</v>
      </c>
    </row>
    <row r="17" spans="1:24" s="96" customFormat="1" ht="16.5">
      <c r="A17" s="15" t="s">
        <v>3</v>
      </c>
      <c r="B17" s="84" t="s">
        <v>112</v>
      </c>
      <c r="C17" s="15"/>
      <c r="D17" s="15"/>
      <c r="E17" s="15"/>
      <c r="F17" s="38"/>
      <c r="G17" s="16">
        <f>+G18</f>
        <v>81400</v>
      </c>
      <c r="H17" s="16"/>
      <c r="I17" s="16"/>
      <c r="J17" s="16">
        <f t="shared" ref="J17:K19" si="3">+J18</f>
        <v>81400</v>
      </c>
      <c r="K17" s="16">
        <f t="shared" si="3"/>
        <v>26438</v>
      </c>
      <c r="L17" s="16"/>
      <c r="M17" s="16"/>
      <c r="N17" s="16">
        <f t="shared" ref="N17:O19" si="4">+N18</f>
        <v>26438</v>
      </c>
      <c r="O17" s="16">
        <f t="shared" si="4"/>
        <v>26438</v>
      </c>
      <c r="P17" s="16"/>
      <c r="Q17" s="16"/>
      <c r="R17" s="16">
        <f t="shared" ref="R17:S19" si="5">+R18</f>
        <v>26438</v>
      </c>
      <c r="S17" s="16">
        <f t="shared" si="5"/>
        <v>43709</v>
      </c>
      <c r="T17" s="16"/>
      <c r="U17" s="16"/>
      <c r="V17" s="16">
        <f>+V18</f>
        <v>43709</v>
      </c>
      <c r="W17" s="15"/>
      <c r="X17" s="137">
        <f t="shared" si="2"/>
        <v>0</v>
      </c>
    </row>
    <row r="18" spans="1:24" s="100" customFormat="1" ht="36" customHeight="1">
      <c r="A18" s="17" t="s">
        <v>4</v>
      </c>
      <c r="B18" s="139" t="s">
        <v>92</v>
      </c>
      <c r="C18" s="26"/>
      <c r="D18" s="18"/>
      <c r="E18" s="26"/>
      <c r="F18" s="22"/>
      <c r="G18" s="145">
        <f>+G19</f>
        <v>81400</v>
      </c>
      <c r="H18" s="145"/>
      <c r="I18" s="145"/>
      <c r="J18" s="145">
        <f t="shared" si="3"/>
        <v>81400</v>
      </c>
      <c r="K18" s="145">
        <f t="shared" si="3"/>
        <v>26438</v>
      </c>
      <c r="L18" s="145"/>
      <c r="M18" s="145"/>
      <c r="N18" s="145">
        <f t="shared" si="4"/>
        <v>26438</v>
      </c>
      <c r="O18" s="145">
        <f t="shared" si="4"/>
        <v>26438</v>
      </c>
      <c r="P18" s="145"/>
      <c r="Q18" s="145"/>
      <c r="R18" s="145">
        <f t="shared" si="5"/>
        <v>26438</v>
      </c>
      <c r="S18" s="145">
        <f t="shared" si="5"/>
        <v>43709</v>
      </c>
      <c r="T18" s="145"/>
      <c r="U18" s="145"/>
      <c r="V18" s="145">
        <f>+V19</f>
        <v>43709</v>
      </c>
      <c r="W18" s="18"/>
      <c r="X18" s="137">
        <f t="shared" si="2"/>
        <v>0</v>
      </c>
    </row>
    <row r="19" spans="1:24" s="100" customFormat="1" ht="16.5">
      <c r="A19" s="17" t="s">
        <v>20</v>
      </c>
      <c r="B19" s="139" t="s">
        <v>38</v>
      </c>
      <c r="C19" s="18"/>
      <c r="D19" s="18"/>
      <c r="E19" s="18"/>
      <c r="F19" s="21"/>
      <c r="G19" s="19">
        <f>+G20</f>
        <v>81400</v>
      </c>
      <c r="H19" s="19"/>
      <c r="I19" s="19"/>
      <c r="J19" s="19">
        <f t="shared" si="3"/>
        <v>81400</v>
      </c>
      <c r="K19" s="19">
        <f t="shared" si="3"/>
        <v>26438</v>
      </c>
      <c r="L19" s="19"/>
      <c r="M19" s="19"/>
      <c r="N19" s="19">
        <f t="shared" si="4"/>
        <v>26438</v>
      </c>
      <c r="O19" s="19">
        <f t="shared" si="4"/>
        <v>26438</v>
      </c>
      <c r="P19" s="19"/>
      <c r="Q19" s="19"/>
      <c r="R19" s="19">
        <f t="shared" si="5"/>
        <v>26438</v>
      </c>
      <c r="S19" s="19">
        <f t="shared" si="5"/>
        <v>43709</v>
      </c>
      <c r="T19" s="19"/>
      <c r="U19" s="19"/>
      <c r="V19" s="19">
        <f>+V20</f>
        <v>43709</v>
      </c>
      <c r="W19" s="18"/>
      <c r="X19" s="137">
        <f t="shared" si="2"/>
        <v>0</v>
      </c>
    </row>
    <row r="20" spans="1:24" s="100" customFormat="1" ht="16.5">
      <c r="A20" s="17"/>
      <c r="B20" s="140" t="s">
        <v>311</v>
      </c>
      <c r="C20" s="18"/>
      <c r="D20" s="18"/>
      <c r="E20" s="18"/>
      <c r="F20" s="21"/>
      <c r="G20" s="19">
        <f>+SUM(G21:G24)</f>
        <v>81400</v>
      </c>
      <c r="H20" s="19"/>
      <c r="I20" s="19"/>
      <c r="J20" s="19">
        <f>+SUM(J21:J24)</f>
        <v>81400</v>
      </c>
      <c r="K20" s="19">
        <f>+SUM(K21:K24)</f>
        <v>26438</v>
      </c>
      <c r="L20" s="19"/>
      <c r="M20" s="19"/>
      <c r="N20" s="19">
        <f>+SUM(N21:N24)</f>
        <v>26438</v>
      </c>
      <c r="O20" s="19">
        <f>+SUM(O21:O24)</f>
        <v>26438</v>
      </c>
      <c r="P20" s="19"/>
      <c r="Q20" s="19"/>
      <c r="R20" s="19">
        <f>+SUM(R21:R24)</f>
        <v>26438</v>
      </c>
      <c r="S20" s="19">
        <f>+SUM(S21:S24)</f>
        <v>43709</v>
      </c>
      <c r="T20" s="19"/>
      <c r="U20" s="19"/>
      <c r="V20" s="19">
        <f>+SUM(V21:V24)</f>
        <v>43709</v>
      </c>
      <c r="W20" s="18"/>
      <c r="X20" s="137">
        <f t="shared" si="2"/>
        <v>0</v>
      </c>
    </row>
    <row r="21" spans="1:24" s="101" customFormat="1" ht="208.5" customHeight="1">
      <c r="A21" s="20" t="s">
        <v>49</v>
      </c>
      <c r="B21" s="146" t="s">
        <v>312</v>
      </c>
      <c r="C21" s="147" t="s">
        <v>26</v>
      </c>
      <c r="D21" s="142" t="s">
        <v>313</v>
      </c>
      <c r="E21" s="22" t="s">
        <v>309</v>
      </c>
      <c r="F21" s="22" t="s">
        <v>314</v>
      </c>
      <c r="G21" s="143">
        <f>+H21+I21+J21</f>
        <v>43000</v>
      </c>
      <c r="H21" s="23"/>
      <c r="I21" s="143"/>
      <c r="J21" s="144">
        <v>43000</v>
      </c>
      <c r="K21" s="143">
        <f>+L21+M21+N21</f>
        <v>7133</v>
      </c>
      <c r="L21" s="25"/>
      <c r="M21" s="25"/>
      <c r="N21" s="148">
        <v>7133</v>
      </c>
      <c r="O21" s="143">
        <f>+P21+Q21+R21</f>
        <v>7133</v>
      </c>
      <c r="P21" s="25"/>
      <c r="Q21" s="25"/>
      <c r="R21" s="148">
        <v>7133</v>
      </c>
      <c r="S21" s="143">
        <f>+T21+U21+V21</f>
        <v>14744</v>
      </c>
      <c r="T21" s="25"/>
      <c r="U21" s="143"/>
      <c r="V21" s="25">
        <v>14744</v>
      </c>
      <c r="W21" s="21" t="s">
        <v>952</v>
      </c>
      <c r="X21" s="137">
        <f t="shared" si="2"/>
        <v>0</v>
      </c>
    </row>
    <row r="22" spans="1:24" s="101" customFormat="1" ht="45">
      <c r="A22" s="20" t="s">
        <v>49</v>
      </c>
      <c r="B22" s="146" t="s">
        <v>115</v>
      </c>
      <c r="C22" s="149" t="s">
        <v>31</v>
      </c>
      <c r="D22" s="142"/>
      <c r="E22" s="22" t="s">
        <v>309</v>
      </c>
      <c r="F22" s="22" t="s">
        <v>315</v>
      </c>
      <c r="G22" s="143">
        <f>+H22+I22+J22</f>
        <v>6000</v>
      </c>
      <c r="H22" s="23"/>
      <c r="I22" s="143"/>
      <c r="J22" s="144">
        <v>6000</v>
      </c>
      <c r="K22" s="143">
        <f>+L22+M22+N22</f>
        <v>3000</v>
      </c>
      <c r="L22" s="25"/>
      <c r="M22" s="25"/>
      <c r="N22" s="148">
        <v>3000</v>
      </c>
      <c r="O22" s="143">
        <f>+P22+Q22+R22</f>
        <v>3000</v>
      </c>
      <c r="P22" s="25"/>
      <c r="Q22" s="25"/>
      <c r="R22" s="148">
        <v>3000</v>
      </c>
      <c r="S22" s="143">
        <f>+T22+U22+V22</f>
        <v>3000</v>
      </c>
      <c r="T22" s="25"/>
      <c r="U22" s="25"/>
      <c r="V22" s="148">
        <v>3000</v>
      </c>
      <c r="W22" s="21"/>
      <c r="X22" s="137">
        <f t="shared" si="2"/>
        <v>0</v>
      </c>
    </row>
    <row r="23" spans="1:24" s="101" customFormat="1" ht="45">
      <c r="A23" s="20" t="s">
        <v>49</v>
      </c>
      <c r="B23" s="146" t="s">
        <v>316</v>
      </c>
      <c r="C23" s="147" t="s">
        <v>32</v>
      </c>
      <c r="D23" s="142"/>
      <c r="E23" s="22" t="s">
        <v>309</v>
      </c>
      <c r="F23" s="147" t="s">
        <v>317</v>
      </c>
      <c r="G23" s="143">
        <v>32400</v>
      </c>
      <c r="H23" s="23"/>
      <c r="I23" s="143"/>
      <c r="J23" s="144">
        <v>32400</v>
      </c>
      <c r="K23" s="143">
        <f>+L23+M23+N23</f>
        <v>16305</v>
      </c>
      <c r="L23" s="25"/>
      <c r="M23" s="25"/>
      <c r="N23" s="148">
        <v>16305</v>
      </c>
      <c r="O23" s="143">
        <f>+P23+Q23+R23</f>
        <v>16305</v>
      </c>
      <c r="P23" s="25"/>
      <c r="Q23" s="25"/>
      <c r="R23" s="148">
        <v>16305</v>
      </c>
      <c r="S23" s="143">
        <f>+T23+U23+V23</f>
        <v>16095</v>
      </c>
      <c r="T23" s="25"/>
      <c r="U23" s="25"/>
      <c r="V23" s="148">
        <v>16095</v>
      </c>
      <c r="W23" s="21"/>
      <c r="X23" s="137">
        <f t="shared" si="2"/>
        <v>0</v>
      </c>
    </row>
    <row r="24" spans="1:24" s="101" customFormat="1" ht="45">
      <c r="A24" s="20" t="s">
        <v>49</v>
      </c>
      <c r="B24" s="146" t="s">
        <v>312</v>
      </c>
      <c r="C24" s="147" t="s">
        <v>26</v>
      </c>
      <c r="D24" s="21"/>
      <c r="E24" s="22" t="s">
        <v>309</v>
      </c>
      <c r="F24" s="22" t="s">
        <v>314</v>
      </c>
      <c r="G24" s="143"/>
      <c r="H24" s="23"/>
      <c r="I24" s="143"/>
      <c r="J24" s="144"/>
      <c r="K24" s="143"/>
      <c r="L24" s="25"/>
      <c r="M24" s="25"/>
      <c r="N24" s="25"/>
      <c r="O24" s="143"/>
      <c r="P24" s="25"/>
      <c r="Q24" s="25"/>
      <c r="R24" s="25"/>
      <c r="S24" s="143">
        <f>+T24+U24+V24</f>
        <v>9870</v>
      </c>
      <c r="T24" s="25"/>
      <c r="U24" s="143"/>
      <c r="V24" s="25">
        <v>9870</v>
      </c>
      <c r="W24" s="21" t="s">
        <v>953</v>
      </c>
      <c r="X24" s="137">
        <f t="shared" si="2"/>
        <v>0</v>
      </c>
    </row>
    <row r="25" spans="1:24" s="96" customFormat="1" ht="16.5">
      <c r="A25" s="15" t="s">
        <v>33</v>
      </c>
      <c r="B25" s="84" t="s">
        <v>116</v>
      </c>
      <c r="C25" s="15"/>
      <c r="D25" s="15"/>
      <c r="E25" s="15"/>
      <c r="F25" s="38"/>
      <c r="G25" s="16">
        <f>+G26</f>
        <v>17817</v>
      </c>
      <c r="H25" s="16"/>
      <c r="I25" s="16"/>
      <c r="J25" s="16">
        <f>+J26</f>
        <v>17817</v>
      </c>
      <c r="K25" s="16">
        <f>+K26</f>
        <v>8700</v>
      </c>
      <c r="L25" s="16"/>
      <c r="M25" s="16"/>
      <c r="N25" s="16">
        <f>+N26</f>
        <v>8700</v>
      </c>
      <c r="O25" s="16">
        <f>+O26</f>
        <v>8700</v>
      </c>
      <c r="P25" s="16"/>
      <c r="Q25" s="16"/>
      <c r="R25" s="16">
        <f>+R26</f>
        <v>8700</v>
      </c>
      <c r="S25" s="16">
        <f>+S26</f>
        <v>9117</v>
      </c>
      <c r="T25" s="16"/>
      <c r="U25" s="16"/>
      <c r="V25" s="16">
        <f>+V26</f>
        <v>9117</v>
      </c>
      <c r="W25" s="15"/>
      <c r="X25" s="137">
        <f t="shared" si="2"/>
        <v>0</v>
      </c>
    </row>
    <row r="26" spans="1:24" s="100" customFormat="1" ht="28.5">
      <c r="A26" s="17" t="s">
        <v>4</v>
      </c>
      <c r="B26" s="139" t="s">
        <v>92</v>
      </c>
      <c r="C26" s="18"/>
      <c r="D26" s="18"/>
      <c r="E26" s="18"/>
      <c r="F26" s="21"/>
      <c r="G26" s="19">
        <f>+G27</f>
        <v>17817</v>
      </c>
      <c r="H26" s="19"/>
      <c r="I26" s="19"/>
      <c r="J26" s="19">
        <f>+J27</f>
        <v>17817</v>
      </c>
      <c r="K26" s="19">
        <f>+K27</f>
        <v>8700</v>
      </c>
      <c r="L26" s="19"/>
      <c r="M26" s="19"/>
      <c r="N26" s="19">
        <f>+N27</f>
        <v>8700</v>
      </c>
      <c r="O26" s="19">
        <f>+O27</f>
        <v>8700</v>
      </c>
      <c r="P26" s="19"/>
      <c r="Q26" s="19"/>
      <c r="R26" s="19">
        <f>+R27</f>
        <v>8700</v>
      </c>
      <c r="S26" s="19">
        <f>+S27</f>
        <v>9117</v>
      </c>
      <c r="T26" s="19"/>
      <c r="U26" s="19"/>
      <c r="V26" s="19">
        <f>+V27</f>
        <v>9117</v>
      </c>
      <c r="W26" s="18"/>
      <c r="X26" s="137">
        <f t="shared" si="2"/>
        <v>0</v>
      </c>
    </row>
    <row r="27" spans="1:24" s="100" customFormat="1" ht="16.5">
      <c r="A27" s="17" t="s">
        <v>20</v>
      </c>
      <c r="B27" s="139" t="s">
        <v>38</v>
      </c>
      <c r="C27" s="18"/>
      <c r="D27" s="18"/>
      <c r="E27" s="18"/>
      <c r="F27" s="21"/>
      <c r="G27" s="19">
        <f>G28</f>
        <v>17817</v>
      </c>
      <c r="H27" s="19"/>
      <c r="I27" s="19"/>
      <c r="J27" s="19">
        <f>J28</f>
        <v>17817</v>
      </c>
      <c r="K27" s="19">
        <f>K28</f>
        <v>8700</v>
      </c>
      <c r="L27" s="19"/>
      <c r="M27" s="19"/>
      <c r="N27" s="19">
        <f>N28</f>
        <v>8700</v>
      </c>
      <c r="O27" s="19">
        <f>O28</f>
        <v>8700</v>
      </c>
      <c r="P27" s="19"/>
      <c r="Q27" s="19"/>
      <c r="R27" s="19">
        <f>R28</f>
        <v>8700</v>
      </c>
      <c r="S27" s="19">
        <f>S28</f>
        <v>9117</v>
      </c>
      <c r="T27" s="19"/>
      <c r="U27" s="19"/>
      <c r="V27" s="19">
        <f>V28</f>
        <v>9117</v>
      </c>
      <c r="W27" s="18"/>
      <c r="X27" s="137">
        <f t="shared" si="2"/>
        <v>0</v>
      </c>
    </row>
    <row r="28" spans="1:24" s="100" customFormat="1" ht="16.5">
      <c r="A28" s="17" t="s">
        <v>17</v>
      </c>
      <c r="B28" s="140" t="s">
        <v>311</v>
      </c>
      <c r="C28" s="18"/>
      <c r="D28" s="18"/>
      <c r="E28" s="18"/>
      <c r="F28" s="21"/>
      <c r="G28" s="19">
        <f>+SUM(G29:G29)</f>
        <v>17817</v>
      </c>
      <c r="H28" s="19"/>
      <c r="I28" s="19"/>
      <c r="J28" s="19">
        <f>+SUM(J29:J29)</f>
        <v>17817</v>
      </c>
      <c r="K28" s="19">
        <f>+SUM(K29:K29)</f>
        <v>8700</v>
      </c>
      <c r="L28" s="19"/>
      <c r="M28" s="19"/>
      <c r="N28" s="19">
        <f>+SUM(N29:N29)</f>
        <v>8700</v>
      </c>
      <c r="O28" s="19">
        <f>+SUM(O29:O29)</f>
        <v>8700</v>
      </c>
      <c r="P28" s="19"/>
      <c r="Q28" s="19"/>
      <c r="R28" s="19">
        <f>+SUM(R29:R29)</f>
        <v>8700</v>
      </c>
      <c r="S28" s="19">
        <f>+SUM(S29:S29)</f>
        <v>9117</v>
      </c>
      <c r="T28" s="19"/>
      <c r="U28" s="19"/>
      <c r="V28" s="19">
        <f>+SUM(V29:V29)</f>
        <v>9117</v>
      </c>
      <c r="W28" s="18"/>
      <c r="X28" s="137">
        <f t="shared" si="2"/>
        <v>0</v>
      </c>
    </row>
    <row r="29" spans="1:24" s="101" customFormat="1" ht="30">
      <c r="A29" s="20" t="s">
        <v>49</v>
      </c>
      <c r="B29" s="150" t="s">
        <v>117</v>
      </c>
      <c r="C29" s="27"/>
      <c r="D29" s="21"/>
      <c r="E29" s="22" t="s">
        <v>309</v>
      </c>
      <c r="F29" s="22" t="s">
        <v>318</v>
      </c>
      <c r="G29" s="144">
        <v>17817</v>
      </c>
      <c r="H29" s="23"/>
      <c r="I29" s="143"/>
      <c r="J29" s="144">
        <v>17817</v>
      </c>
      <c r="K29" s="143">
        <f>+L29+M29+N29</f>
        <v>8700</v>
      </c>
      <c r="L29" s="25"/>
      <c r="M29" s="25"/>
      <c r="N29" s="25">
        <v>8700</v>
      </c>
      <c r="O29" s="143">
        <f>+P29+Q29+R29</f>
        <v>8700</v>
      </c>
      <c r="P29" s="25"/>
      <c r="Q29" s="25"/>
      <c r="R29" s="25">
        <v>8700</v>
      </c>
      <c r="S29" s="143">
        <f>+T29+U29+V29</f>
        <v>9117</v>
      </c>
      <c r="T29" s="25"/>
      <c r="U29" s="143"/>
      <c r="V29" s="25">
        <v>9117</v>
      </c>
      <c r="W29" s="21"/>
      <c r="X29" s="137">
        <f t="shared" si="2"/>
        <v>0</v>
      </c>
    </row>
    <row r="30" spans="1:24" s="96" customFormat="1" ht="16.5">
      <c r="A30" s="15" t="s">
        <v>34</v>
      </c>
      <c r="B30" s="84" t="s">
        <v>118</v>
      </c>
      <c r="C30" s="15"/>
      <c r="D30" s="15"/>
      <c r="E30" s="15"/>
      <c r="F30" s="38"/>
      <c r="G30" s="16">
        <f>+G31</f>
        <v>190000</v>
      </c>
      <c r="H30" s="16">
        <f t="shared" ref="H30:J30" si="6">+H31</f>
        <v>0</v>
      </c>
      <c r="I30" s="16">
        <f t="shared" si="6"/>
        <v>150000</v>
      </c>
      <c r="J30" s="16">
        <f t="shared" si="6"/>
        <v>40000</v>
      </c>
      <c r="K30" s="16">
        <f>+K31</f>
        <v>0</v>
      </c>
      <c r="L30" s="16"/>
      <c r="M30" s="16"/>
      <c r="N30" s="16">
        <f>+N31</f>
        <v>0</v>
      </c>
      <c r="O30" s="16">
        <f>+O31</f>
        <v>0</v>
      </c>
      <c r="P30" s="16"/>
      <c r="Q30" s="16"/>
      <c r="R30" s="16">
        <f>+R31</f>
        <v>0</v>
      </c>
      <c r="S30" s="16">
        <f>+S31</f>
        <v>40000</v>
      </c>
      <c r="T30" s="16"/>
      <c r="U30" s="16"/>
      <c r="V30" s="16">
        <f>+V31</f>
        <v>40000</v>
      </c>
      <c r="W30" s="15"/>
      <c r="X30" s="137">
        <f t="shared" si="2"/>
        <v>0</v>
      </c>
    </row>
    <row r="31" spans="1:24" s="100" customFormat="1" ht="28.5">
      <c r="A31" s="17" t="s">
        <v>4</v>
      </c>
      <c r="B31" s="139" t="s">
        <v>92</v>
      </c>
      <c r="C31" s="18"/>
      <c r="D31" s="18"/>
      <c r="E31" s="18"/>
      <c r="F31" s="21"/>
      <c r="G31" s="19">
        <f>+G33</f>
        <v>190000</v>
      </c>
      <c r="H31" s="19">
        <f t="shared" ref="H31:J31" si="7">+H33</f>
        <v>0</v>
      </c>
      <c r="I31" s="19">
        <f t="shared" si="7"/>
        <v>150000</v>
      </c>
      <c r="J31" s="19">
        <f t="shared" si="7"/>
        <v>40000</v>
      </c>
      <c r="K31" s="19">
        <f>+K33</f>
        <v>0</v>
      </c>
      <c r="L31" s="19"/>
      <c r="M31" s="19"/>
      <c r="N31" s="19">
        <f>+N33</f>
        <v>0</v>
      </c>
      <c r="O31" s="19">
        <f>+O33</f>
        <v>0</v>
      </c>
      <c r="P31" s="19"/>
      <c r="Q31" s="19"/>
      <c r="R31" s="19">
        <f>+R33</f>
        <v>0</v>
      </c>
      <c r="S31" s="19">
        <f>+S33</f>
        <v>40000</v>
      </c>
      <c r="T31" s="19"/>
      <c r="U31" s="19"/>
      <c r="V31" s="19">
        <f>+V33</f>
        <v>40000</v>
      </c>
      <c r="W31" s="18"/>
      <c r="X31" s="137">
        <f t="shared" si="2"/>
        <v>0</v>
      </c>
    </row>
    <row r="32" spans="1:24" s="100" customFormat="1" ht="16.5">
      <c r="A32" s="17" t="s">
        <v>20</v>
      </c>
      <c r="B32" s="139" t="s">
        <v>38</v>
      </c>
      <c r="C32" s="18"/>
      <c r="D32" s="18"/>
      <c r="E32" s="18"/>
      <c r="F32" s="21"/>
      <c r="G32" s="19">
        <f>+G33</f>
        <v>190000</v>
      </c>
      <c r="H32" s="19">
        <f t="shared" ref="H32:J32" si="8">+H33</f>
        <v>0</v>
      </c>
      <c r="I32" s="19">
        <f t="shared" si="8"/>
        <v>150000</v>
      </c>
      <c r="J32" s="19">
        <f t="shared" si="8"/>
        <v>40000</v>
      </c>
      <c r="K32" s="19">
        <f>+K33</f>
        <v>0</v>
      </c>
      <c r="L32" s="19"/>
      <c r="M32" s="19"/>
      <c r="N32" s="19">
        <f>+N33</f>
        <v>0</v>
      </c>
      <c r="O32" s="19">
        <f>+O33</f>
        <v>0</v>
      </c>
      <c r="P32" s="19"/>
      <c r="Q32" s="19"/>
      <c r="R32" s="19">
        <f>+R33</f>
        <v>0</v>
      </c>
      <c r="S32" s="19">
        <f>+S33</f>
        <v>40000</v>
      </c>
      <c r="T32" s="19"/>
      <c r="U32" s="19"/>
      <c r="V32" s="19">
        <f>+V33</f>
        <v>40000</v>
      </c>
      <c r="W32" s="18"/>
      <c r="X32" s="137">
        <f t="shared" si="2"/>
        <v>0</v>
      </c>
    </row>
    <row r="33" spans="1:24" s="100" customFormat="1" ht="16.5">
      <c r="A33" s="17"/>
      <c r="B33" s="140" t="s">
        <v>311</v>
      </c>
      <c r="C33" s="18"/>
      <c r="D33" s="18"/>
      <c r="E33" s="18"/>
      <c r="F33" s="21"/>
      <c r="G33" s="19">
        <f>+SUM(G34:G34)</f>
        <v>190000</v>
      </c>
      <c r="H33" s="19">
        <f t="shared" ref="H33:J33" si="9">+SUM(H34:H34)</f>
        <v>0</v>
      </c>
      <c r="I33" s="19">
        <f t="shared" si="9"/>
        <v>150000</v>
      </c>
      <c r="J33" s="19">
        <f t="shared" si="9"/>
        <v>40000</v>
      </c>
      <c r="K33" s="19">
        <f>+SUM(K34:K34)</f>
        <v>0</v>
      </c>
      <c r="L33" s="19"/>
      <c r="M33" s="19"/>
      <c r="N33" s="19">
        <f>+SUM(N34:N34)</f>
        <v>0</v>
      </c>
      <c r="O33" s="19">
        <f>+SUM(O34:O34)</f>
        <v>0</v>
      </c>
      <c r="P33" s="19"/>
      <c r="Q33" s="19"/>
      <c r="R33" s="19">
        <f>+SUM(R34:R34)</f>
        <v>0</v>
      </c>
      <c r="S33" s="19">
        <f>+SUM(S34:S34)</f>
        <v>40000</v>
      </c>
      <c r="T33" s="19"/>
      <c r="U33" s="19"/>
      <c r="V33" s="19">
        <f>+SUM(V34:V34)</f>
        <v>40000</v>
      </c>
      <c r="W33" s="18"/>
      <c r="X33" s="137">
        <f t="shared" si="2"/>
        <v>0</v>
      </c>
    </row>
    <row r="34" spans="1:24" s="101" customFormat="1" ht="292.5" customHeight="1">
      <c r="A34" s="20" t="s">
        <v>49</v>
      </c>
      <c r="B34" s="141" t="s">
        <v>42</v>
      </c>
      <c r="C34" s="22" t="s">
        <v>32</v>
      </c>
      <c r="D34" s="83" t="s">
        <v>319</v>
      </c>
      <c r="E34" s="22" t="s">
        <v>954</v>
      </c>
      <c r="F34" s="22" t="s">
        <v>320</v>
      </c>
      <c r="G34" s="143">
        <v>190000</v>
      </c>
      <c r="H34" s="23"/>
      <c r="I34" s="143">
        <v>150000</v>
      </c>
      <c r="J34" s="144">
        <v>40000</v>
      </c>
      <c r="K34" s="143">
        <f>+L34+M34+N34</f>
        <v>0</v>
      </c>
      <c r="L34" s="25"/>
      <c r="M34" s="25"/>
      <c r="N34" s="25">
        <v>0</v>
      </c>
      <c r="O34" s="143">
        <f>+P34+Q34+R34</f>
        <v>0</v>
      </c>
      <c r="P34" s="25"/>
      <c r="Q34" s="25"/>
      <c r="R34" s="25">
        <v>0</v>
      </c>
      <c r="S34" s="143">
        <f>+T34+U34+V34</f>
        <v>40000</v>
      </c>
      <c r="T34" s="25"/>
      <c r="U34" s="143"/>
      <c r="V34" s="25">
        <v>40000</v>
      </c>
      <c r="W34" s="21"/>
      <c r="X34" s="137">
        <f t="shared" si="2"/>
        <v>0</v>
      </c>
    </row>
    <row r="35" spans="1:24" s="100" customFormat="1" ht="16.5">
      <c r="A35" s="28" t="s">
        <v>39</v>
      </c>
      <c r="B35" s="84" t="s">
        <v>70</v>
      </c>
      <c r="C35" s="10"/>
      <c r="D35" s="18"/>
      <c r="E35" s="10"/>
      <c r="F35" s="49"/>
      <c r="G35" s="145">
        <f>+G36+G42+G46+G50+G54+G58+G62</f>
        <v>3715892</v>
      </c>
      <c r="H35" s="145">
        <f t="shared" ref="H35:J35" si="10">+H36+H42+H46+H50+H54+H58+H62</f>
        <v>0</v>
      </c>
      <c r="I35" s="145">
        <f t="shared" si="10"/>
        <v>3178859</v>
      </c>
      <c r="J35" s="145">
        <f t="shared" si="10"/>
        <v>537033</v>
      </c>
      <c r="K35" s="145">
        <f>+K36+K42+K46+K50+K54+K58+K62</f>
        <v>39239</v>
      </c>
      <c r="L35" s="145"/>
      <c r="M35" s="145"/>
      <c r="N35" s="145">
        <f>+N36+N42+N46+N50+N54+N58+N62</f>
        <v>39239</v>
      </c>
      <c r="O35" s="145">
        <f>+O36+O42+O46+O50+O54+O58+O62</f>
        <v>39239</v>
      </c>
      <c r="P35" s="145"/>
      <c r="Q35" s="145"/>
      <c r="R35" s="145">
        <f>+R36+R42+R46+R50+R54+R58+R62</f>
        <v>39239</v>
      </c>
      <c r="S35" s="145">
        <f>+S36+S42+S46+S50+S54+S58+S62</f>
        <v>264822.18000000005</v>
      </c>
      <c r="T35" s="145"/>
      <c r="U35" s="145"/>
      <c r="V35" s="145">
        <f>+V36+V42+V46+V50+V54+V58+V62</f>
        <v>264822.18000000005</v>
      </c>
      <c r="W35" s="18"/>
      <c r="X35" s="137">
        <f t="shared" si="2"/>
        <v>0</v>
      </c>
    </row>
    <row r="36" spans="1:24" s="100" customFormat="1" ht="28.5">
      <c r="A36" s="17" t="s">
        <v>4</v>
      </c>
      <c r="B36" s="151" t="s">
        <v>55</v>
      </c>
      <c r="C36" s="18"/>
      <c r="D36" s="18"/>
      <c r="E36" s="18"/>
      <c r="F36" s="21"/>
      <c r="G36" s="19">
        <f>+G37</f>
        <v>209359</v>
      </c>
      <c r="H36" s="19">
        <f t="shared" ref="H36:J36" si="11">+H37</f>
        <v>0</v>
      </c>
      <c r="I36" s="19">
        <f t="shared" si="11"/>
        <v>159359</v>
      </c>
      <c r="J36" s="19">
        <f t="shared" si="11"/>
        <v>50000</v>
      </c>
      <c r="K36" s="19">
        <f>+K37</f>
        <v>15000</v>
      </c>
      <c r="L36" s="19"/>
      <c r="M36" s="19"/>
      <c r="N36" s="19">
        <f>+N37</f>
        <v>15000</v>
      </c>
      <c r="O36" s="19">
        <f>+O37</f>
        <v>15000</v>
      </c>
      <c r="P36" s="19"/>
      <c r="Q36" s="19"/>
      <c r="R36" s="19">
        <f>+R37</f>
        <v>15000</v>
      </c>
      <c r="S36" s="19">
        <f>+S37</f>
        <v>18067.716</v>
      </c>
      <c r="T36" s="19"/>
      <c r="U36" s="19"/>
      <c r="V36" s="19">
        <f>+V37</f>
        <v>18067.716</v>
      </c>
      <c r="W36" s="18"/>
      <c r="X36" s="137">
        <f t="shared" si="2"/>
        <v>0</v>
      </c>
    </row>
    <row r="37" spans="1:24" s="100" customFormat="1" ht="16.5">
      <c r="A37" s="17" t="s">
        <v>20</v>
      </c>
      <c r="B37" s="139" t="s">
        <v>38</v>
      </c>
      <c r="C37" s="18"/>
      <c r="D37" s="18"/>
      <c r="E37" s="18"/>
      <c r="F37" s="21"/>
      <c r="G37" s="19">
        <f>+G38+G40</f>
        <v>209359</v>
      </c>
      <c r="H37" s="19">
        <f t="shared" ref="H37:J37" si="12">+H38+H40</f>
        <v>0</v>
      </c>
      <c r="I37" s="19">
        <f t="shared" si="12"/>
        <v>159359</v>
      </c>
      <c r="J37" s="19">
        <f t="shared" si="12"/>
        <v>50000</v>
      </c>
      <c r="K37" s="19">
        <f>+K38+K40</f>
        <v>15000</v>
      </c>
      <c r="L37" s="19"/>
      <c r="M37" s="19"/>
      <c r="N37" s="19">
        <f>+N38+N40</f>
        <v>15000</v>
      </c>
      <c r="O37" s="19">
        <f>+O38+O40</f>
        <v>15000</v>
      </c>
      <c r="P37" s="19"/>
      <c r="Q37" s="19"/>
      <c r="R37" s="19">
        <f>+R38+R40</f>
        <v>15000</v>
      </c>
      <c r="S37" s="19">
        <f>+S38+S40</f>
        <v>18067.716</v>
      </c>
      <c r="T37" s="19"/>
      <c r="U37" s="19"/>
      <c r="V37" s="19">
        <f>+V38+V40</f>
        <v>18067.716</v>
      </c>
      <c r="W37" s="18"/>
      <c r="X37" s="137">
        <f t="shared" si="2"/>
        <v>0</v>
      </c>
    </row>
    <row r="38" spans="1:24" s="100" customFormat="1" ht="28.5">
      <c r="A38" s="17" t="s">
        <v>17</v>
      </c>
      <c r="B38" s="140" t="s">
        <v>321</v>
      </c>
      <c r="C38" s="18"/>
      <c r="D38" s="18"/>
      <c r="E38" s="18"/>
      <c r="F38" s="21"/>
      <c r="G38" s="19">
        <f>+SUM(G39:G39)</f>
        <v>159359</v>
      </c>
      <c r="H38" s="19">
        <f t="shared" ref="H38:J38" si="13">+SUM(H39:H39)</f>
        <v>0</v>
      </c>
      <c r="I38" s="19">
        <f t="shared" si="13"/>
        <v>159359</v>
      </c>
      <c r="J38" s="19">
        <f t="shared" si="13"/>
        <v>0</v>
      </c>
      <c r="K38" s="19">
        <f>+SUM(K39:K39)</f>
        <v>0</v>
      </c>
      <c r="L38" s="19"/>
      <c r="M38" s="19"/>
      <c r="N38" s="19">
        <f>+SUM(N39:N39)</f>
        <v>0</v>
      </c>
      <c r="O38" s="19">
        <f>+SUM(O39:O39)</f>
        <v>0</v>
      </c>
      <c r="P38" s="19"/>
      <c r="Q38" s="19"/>
      <c r="R38" s="19">
        <f>+SUM(R39:R39)</f>
        <v>0</v>
      </c>
      <c r="S38" s="19">
        <f>+SUM(S39:S39)</f>
        <v>3067.7159999999999</v>
      </c>
      <c r="T38" s="19"/>
      <c r="U38" s="19"/>
      <c r="V38" s="19">
        <f>+SUM(V39:V39)</f>
        <v>3067.7159999999999</v>
      </c>
      <c r="W38" s="18"/>
      <c r="X38" s="137">
        <f t="shared" si="2"/>
        <v>0</v>
      </c>
    </row>
    <row r="39" spans="1:24" s="101" customFormat="1" ht="45">
      <c r="A39" s="20" t="s">
        <v>49</v>
      </c>
      <c r="B39" s="88" t="s">
        <v>322</v>
      </c>
      <c r="C39" s="22" t="s">
        <v>31</v>
      </c>
      <c r="D39" s="21"/>
      <c r="E39" s="22" t="s">
        <v>323</v>
      </c>
      <c r="F39" s="24" t="s">
        <v>324</v>
      </c>
      <c r="G39" s="144">
        <v>159359</v>
      </c>
      <c r="H39" s="23"/>
      <c r="I39" s="143">
        <v>159359</v>
      </c>
      <c r="J39" s="144"/>
      <c r="K39" s="143"/>
      <c r="L39" s="25"/>
      <c r="M39" s="25"/>
      <c r="N39" s="25"/>
      <c r="O39" s="143"/>
      <c r="P39" s="25"/>
      <c r="Q39" s="25"/>
      <c r="R39" s="25"/>
      <c r="S39" s="143">
        <f>+T39+U39+V39</f>
        <v>3067.7159999999999</v>
      </c>
      <c r="T39" s="25"/>
      <c r="U39" s="25"/>
      <c r="V39" s="25">
        <v>3067.7159999999999</v>
      </c>
      <c r="W39" s="21"/>
      <c r="X39" s="137">
        <f t="shared" si="2"/>
        <v>0</v>
      </c>
    </row>
    <row r="40" spans="1:24" s="100" customFormat="1" ht="16.5">
      <c r="A40" s="17" t="s">
        <v>52</v>
      </c>
      <c r="B40" s="140" t="s">
        <v>62</v>
      </c>
      <c r="C40" s="18"/>
      <c r="D40" s="18"/>
      <c r="E40" s="18"/>
      <c r="F40" s="21"/>
      <c r="G40" s="19">
        <f>+SUM(G41:G41)</f>
        <v>50000</v>
      </c>
      <c r="H40" s="19">
        <f t="shared" ref="H40:J40" si="14">+SUM(H41:H41)</f>
        <v>0</v>
      </c>
      <c r="I40" s="19">
        <f t="shared" si="14"/>
        <v>0</v>
      </c>
      <c r="J40" s="19">
        <f t="shared" si="14"/>
        <v>50000</v>
      </c>
      <c r="K40" s="19">
        <f>+SUM(K41:K41)</f>
        <v>15000</v>
      </c>
      <c r="L40" s="19"/>
      <c r="M40" s="19"/>
      <c r="N40" s="19">
        <f>+SUM(N41:N41)</f>
        <v>15000</v>
      </c>
      <c r="O40" s="19">
        <f>+SUM(O41:O41)</f>
        <v>15000</v>
      </c>
      <c r="P40" s="19"/>
      <c r="Q40" s="19"/>
      <c r="R40" s="19">
        <f>+SUM(R41:R41)</f>
        <v>15000</v>
      </c>
      <c r="S40" s="19">
        <f>+SUM(S41:S41)</f>
        <v>15000</v>
      </c>
      <c r="T40" s="19"/>
      <c r="U40" s="19"/>
      <c r="V40" s="19">
        <f>+SUM(V41:V41)</f>
        <v>15000</v>
      </c>
      <c r="W40" s="18"/>
      <c r="X40" s="137">
        <f t="shared" si="2"/>
        <v>0</v>
      </c>
    </row>
    <row r="41" spans="1:24" s="101" customFormat="1" ht="45">
      <c r="A41" s="20" t="s">
        <v>49</v>
      </c>
      <c r="B41" s="146" t="s">
        <v>119</v>
      </c>
      <c r="C41" s="22" t="s">
        <v>31</v>
      </c>
      <c r="D41" s="21"/>
      <c r="E41" s="22" t="s">
        <v>325</v>
      </c>
      <c r="F41" s="29" t="s">
        <v>326</v>
      </c>
      <c r="G41" s="143">
        <v>50000</v>
      </c>
      <c r="H41" s="23"/>
      <c r="I41" s="143"/>
      <c r="J41" s="144">
        <v>50000</v>
      </c>
      <c r="K41" s="143">
        <f>+L41+M41+N41</f>
        <v>15000</v>
      </c>
      <c r="L41" s="25"/>
      <c r="M41" s="25"/>
      <c r="N41" s="25">
        <v>15000</v>
      </c>
      <c r="O41" s="143">
        <f>+P41+Q41+R41</f>
        <v>15000</v>
      </c>
      <c r="P41" s="25"/>
      <c r="Q41" s="25"/>
      <c r="R41" s="25">
        <v>15000</v>
      </c>
      <c r="S41" s="143">
        <f>+T41+U41+V41</f>
        <v>15000</v>
      </c>
      <c r="T41" s="25"/>
      <c r="U41" s="25"/>
      <c r="V41" s="25">
        <v>15000</v>
      </c>
      <c r="W41" s="21"/>
      <c r="X41" s="137">
        <f t="shared" si="2"/>
        <v>0</v>
      </c>
    </row>
    <row r="42" spans="1:24" s="100" customFormat="1" ht="28.5">
      <c r="A42" s="17" t="s">
        <v>5</v>
      </c>
      <c r="B42" s="151" t="s">
        <v>58</v>
      </c>
      <c r="C42" s="18"/>
      <c r="D42" s="18"/>
      <c r="E42" s="18"/>
      <c r="F42" s="21"/>
      <c r="G42" s="19">
        <f>+G43</f>
        <v>25000</v>
      </c>
      <c r="H42" s="19"/>
      <c r="I42" s="19"/>
      <c r="J42" s="19">
        <f>+J43</f>
        <v>25000</v>
      </c>
      <c r="K42" s="19">
        <f>+K43</f>
        <v>8550</v>
      </c>
      <c r="L42" s="19"/>
      <c r="M42" s="19"/>
      <c r="N42" s="19">
        <f>+N43</f>
        <v>8550</v>
      </c>
      <c r="O42" s="19">
        <f>+O43</f>
        <v>8550</v>
      </c>
      <c r="P42" s="19"/>
      <c r="Q42" s="19"/>
      <c r="R42" s="19">
        <f>+R43</f>
        <v>8550</v>
      </c>
      <c r="S42" s="19">
        <f>+S43</f>
        <v>16450</v>
      </c>
      <c r="T42" s="19"/>
      <c r="U42" s="19"/>
      <c r="V42" s="19">
        <f>+V43</f>
        <v>16450</v>
      </c>
      <c r="W42" s="18"/>
      <c r="X42" s="137">
        <f t="shared" si="2"/>
        <v>0</v>
      </c>
    </row>
    <row r="43" spans="1:24" s="100" customFormat="1" ht="16.5">
      <c r="A43" s="17" t="s">
        <v>20</v>
      </c>
      <c r="B43" s="139" t="s">
        <v>38</v>
      </c>
      <c r="C43" s="18"/>
      <c r="D43" s="18"/>
      <c r="E43" s="18"/>
      <c r="F43" s="21"/>
      <c r="G43" s="19">
        <f>+G44</f>
        <v>25000</v>
      </c>
      <c r="H43" s="19"/>
      <c r="I43" s="19"/>
      <c r="J43" s="19">
        <f>+J44</f>
        <v>25000</v>
      </c>
      <c r="K43" s="19">
        <f>+K44</f>
        <v>8550</v>
      </c>
      <c r="L43" s="19"/>
      <c r="M43" s="19"/>
      <c r="N43" s="19">
        <f>+N44</f>
        <v>8550</v>
      </c>
      <c r="O43" s="19">
        <f>+O44</f>
        <v>8550</v>
      </c>
      <c r="P43" s="19"/>
      <c r="Q43" s="19"/>
      <c r="R43" s="19">
        <f>+R44</f>
        <v>8550</v>
      </c>
      <c r="S43" s="19">
        <f>+S44</f>
        <v>16450</v>
      </c>
      <c r="T43" s="19"/>
      <c r="U43" s="19"/>
      <c r="V43" s="19">
        <f>+V44</f>
        <v>16450</v>
      </c>
      <c r="W43" s="18"/>
      <c r="X43" s="137">
        <f t="shared" si="2"/>
        <v>0</v>
      </c>
    </row>
    <row r="44" spans="1:24" s="100" customFormat="1" ht="16.5">
      <c r="A44" s="17"/>
      <c r="B44" s="140" t="s">
        <v>327</v>
      </c>
      <c r="C44" s="18"/>
      <c r="D44" s="18"/>
      <c r="E44" s="18"/>
      <c r="F44" s="21"/>
      <c r="G44" s="19">
        <f>+SUM(G45:G45)</f>
        <v>25000</v>
      </c>
      <c r="H44" s="19"/>
      <c r="I44" s="19"/>
      <c r="J44" s="19">
        <f>+SUM(J45:J45)</f>
        <v>25000</v>
      </c>
      <c r="K44" s="19">
        <f>+SUM(K45:K45)</f>
        <v>8550</v>
      </c>
      <c r="L44" s="19"/>
      <c r="M44" s="19"/>
      <c r="N44" s="19">
        <f>+SUM(N45:N45)</f>
        <v>8550</v>
      </c>
      <c r="O44" s="19">
        <f>+SUM(O45:O45)</f>
        <v>8550</v>
      </c>
      <c r="P44" s="19"/>
      <c r="Q44" s="19"/>
      <c r="R44" s="19">
        <f>+SUM(R45:R45)</f>
        <v>8550</v>
      </c>
      <c r="S44" s="19">
        <f>+SUM(S45:S45)</f>
        <v>16450</v>
      </c>
      <c r="T44" s="19"/>
      <c r="U44" s="19"/>
      <c r="V44" s="19">
        <f>+SUM(V45:V45)</f>
        <v>16450</v>
      </c>
      <c r="W44" s="18"/>
      <c r="X44" s="137">
        <f t="shared" si="2"/>
        <v>0</v>
      </c>
    </row>
    <row r="45" spans="1:24" s="101" customFormat="1" ht="45">
      <c r="A45" s="20" t="s">
        <v>49</v>
      </c>
      <c r="B45" s="146" t="s">
        <v>955</v>
      </c>
      <c r="C45" s="22" t="s">
        <v>24</v>
      </c>
      <c r="D45" s="21"/>
      <c r="E45" s="22" t="s">
        <v>309</v>
      </c>
      <c r="F45" s="29" t="s">
        <v>328</v>
      </c>
      <c r="G45" s="143">
        <f>+H45+I45+J45</f>
        <v>25000</v>
      </c>
      <c r="H45" s="25"/>
      <c r="I45" s="25"/>
      <c r="J45" s="25">
        <v>25000</v>
      </c>
      <c r="K45" s="143">
        <f>+L45+M45+N45</f>
        <v>8550</v>
      </c>
      <c r="L45" s="25"/>
      <c r="M45" s="25"/>
      <c r="N45" s="25">
        <v>8550</v>
      </c>
      <c r="O45" s="143">
        <f>+P45+Q45+R45</f>
        <v>8550</v>
      </c>
      <c r="P45" s="25"/>
      <c r="Q45" s="25"/>
      <c r="R45" s="25">
        <v>8550</v>
      </c>
      <c r="S45" s="143">
        <f>+T45+U45+V45</f>
        <v>16450</v>
      </c>
      <c r="T45" s="25"/>
      <c r="U45" s="143"/>
      <c r="V45" s="25">
        <v>16450</v>
      </c>
      <c r="W45" s="21"/>
      <c r="X45" s="137">
        <f t="shared" si="2"/>
        <v>0</v>
      </c>
    </row>
    <row r="46" spans="1:24" s="100" customFormat="1" ht="28.5">
      <c r="A46" s="17" t="s">
        <v>22</v>
      </c>
      <c r="B46" s="152" t="s">
        <v>67</v>
      </c>
      <c r="C46" s="18"/>
      <c r="D46" s="18"/>
      <c r="E46" s="18"/>
      <c r="F46" s="21"/>
      <c r="G46" s="19">
        <f>+G47</f>
        <v>3210000</v>
      </c>
      <c r="H46" s="19"/>
      <c r="I46" s="19">
        <f t="shared" ref="I46:I47" si="15">+I47</f>
        <v>2980000</v>
      </c>
      <c r="J46" s="19">
        <f>+J47</f>
        <v>230000</v>
      </c>
      <c r="K46" s="19">
        <f>+K47</f>
        <v>0</v>
      </c>
      <c r="L46" s="19"/>
      <c r="M46" s="19"/>
      <c r="N46" s="19">
        <f>+N47</f>
        <v>0</v>
      </c>
      <c r="O46" s="19">
        <f>+O47</f>
        <v>0</v>
      </c>
      <c r="P46" s="19"/>
      <c r="Q46" s="19"/>
      <c r="R46" s="19">
        <f>+R47</f>
        <v>0</v>
      </c>
      <c r="S46" s="19">
        <f>+S47</f>
        <v>134017</v>
      </c>
      <c r="T46" s="19"/>
      <c r="U46" s="19"/>
      <c r="V46" s="19">
        <f>+V47</f>
        <v>134017</v>
      </c>
      <c r="W46" s="18"/>
      <c r="X46" s="137">
        <f t="shared" si="2"/>
        <v>0</v>
      </c>
    </row>
    <row r="47" spans="1:24" s="100" customFormat="1" ht="16.5">
      <c r="A47" s="17" t="s">
        <v>20</v>
      </c>
      <c r="B47" s="139" t="s">
        <v>38</v>
      </c>
      <c r="C47" s="18"/>
      <c r="D47" s="18"/>
      <c r="E47" s="18"/>
      <c r="F47" s="21"/>
      <c r="G47" s="19">
        <f>+G48</f>
        <v>3210000</v>
      </c>
      <c r="H47" s="19"/>
      <c r="I47" s="19">
        <f t="shared" si="15"/>
        <v>2980000</v>
      </c>
      <c r="J47" s="19">
        <f>+J48</f>
        <v>230000</v>
      </c>
      <c r="K47" s="19">
        <f>+K48</f>
        <v>0</v>
      </c>
      <c r="L47" s="19"/>
      <c r="M47" s="19"/>
      <c r="N47" s="19">
        <f>+N48</f>
        <v>0</v>
      </c>
      <c r="O47" s="19">
        <f>+O48</f>
        <v>0</v>
      </c>
      <c r="P47" s="19"/>
      <c r="Q47" s="19"/>
      <c r="R47" s="19">
        <f>+R48</f>
        <v>0</v>
      </c>
      <c r="S47" s="19">
        <f>+S48</f>
        <v>134017</v>
      </c>
      <c r="T47" s="19"/>
      <c r="U47" s="19"/>
      <c r="V47" s="19">
        <f>+V48</f>
        <v>134017</v>
      </c>
      <c r="W47" s="18"/>
      <c r="X47" s="137">
        <f t="shared" si="2"/>
        <v>0</v>
      </c>
    </row>
    <row r="48" spans="1:24" s="100" customFormat="1" ht="16.5">
      <c r="A48" s="17"/>
      <c r="B48" s="140" t="s">
        <v>62</v>
      </c>
      <c r="C48" s="18"/>
      <c r="D48" s="18"/>
      <c r="E48" s="18"/>
      <c r="F48" s="21"/>
      <c r="G48" s="19">
        <f>+SUM(G49:G49)</f>
        <v>3210000</v>
      </c>
      <c r="H48" s="19"/>
      <c r="I48" s="19">
        <f t="shared" ref="I48" si="16">+SUM(I49:I49)</f>
        <v>2980000</v>
      </c>
      <c r="J48" s="19">
        <f>+SUM(J49:J49)</f>
        <v>230000</v>
      </c>
      <c r="K48" s="19">
        <f>+SUM(K49:K49)</f>
        <v>0</v>
      </c>
      <c r="L48" s="19"/>
      <c r="M48" s="19"/>
      <c r="N48" s="19">
        <f>+SUM(N49:N49)</f>
        <v>0</v>
      </c>
      <c r="O48" s="19">
        <f>+SUM(O49:O49)</f>
        <v>0</v>
      </c>
      <c r="P48" s="19"/>
      <c r="Q48" s="19"/>
      <c r="R48" s="19">
        <f>+SUM(R49:R49)</f>
        <v>0</v>
      </c>
      <c r="S48" s="19">
        <f>+SUM(S49:S49)</f>
        <v>134017</v>
      </c>
      <c r="T48" s="19"/>
      <c r="U48" s="19"/>
      <c r="V48" s="19">
        <f>+SUM(V49:V49)</f>
        <v>134017</v>
      </c>
      <c r="W48" s="18"/>
      <c r="X48" s="137">
        <f t="shared" si="2"/>
        <v>0</v>
      </c>
    </row>
    <row r="49" spans="1:24" s="101" customFormat="1" ht="75">
      <c r="A49" s="20" t="s">
        <v>49</v>
      </c>
      <c r="B49" s="146" t="s">
        <v>130</v>
      </c>
      <c r="C49" s="22" t="s">
        <v>956</v>
      </c>
      <c r="D49" s="21"/>
      <c r="E49" s="22"/>
      <c r="F49" s="22"/>
      <c r="G49" s="143">
        <f>+H49+I49+J49</f>
        <v>3210000</v>
      </c>
      <c r="H49" s="23"/>
      <c r="I49" s="143">
        <v>2980000</v>
      </c>
      <c r="J49" s="144">
        <v>230000</v>
      </c>
      <c r="K49" s="143">
        <f>+L49+M49+N49</f>
        <v>0</v>
      </c>
      <c r="L49" s="25"/>
      <c r="M49" s="25"/>
      <c r="N49" s="153">
        <v>0</v>
      </c>
      <c r="O49" s="143">
        <f>+P49+Q49+R49</f>
        <v>0</v>
      </c>
      <c r="P49" s="25"/>
      <c r="Q49" s="25"/>
      <c r="R49" s="25">
        <v>0</v>
      </c>
      <c r="S49" s="143">
        <f>+T49+U49+V49</f>
        <v>134017</v>
      </c>
      <c r="T49" s="25"/>
      <c r="U49" s="143"/>
      <c r="V49" s="25">
        <v>134017</v>
      </c>
      <c r="W49" s="149" t="s">
        <v>957</v>
      </c>
      <c r="X49" s="137">
        <f t="shared" si="2"/>
        <v>0</v>
      </c>
    </row>
    <row r="50" spans="1:24" s="100" customFormat="1" ht="28.5">
      <c r="A50" s="17" t="s">
        <v>29</v>
      </c>
      <c r="B50" s="152" t="s">
        <v>120</v>
      </c>
      <c r="C50" s="18"/>
      <c r="D50" s="18"/>
      <c r="E50" s="18"/>
      <c r="F50" s="21"/>
      <c r="G50" s="19">
        <f>+G51</f>
        <v>90033</v>
      </c>
      <c r="H50" s="19">
        <f t="shared" ref="H50:J50" si="17">+H51</f>
        <v>0</v>
      </c>
      <c r="I50" s="19">
        <f t="shared" si="17"/>
        <v>0</v>
      </c>
      <c r="J50" s="19">
        <f t="shared" si="17"/>
        <v>90033</v>
      </c>
      <c r="K50" s="19">
        <f>+K51</f>
        <v>2000</v>
      </c>
      <c r="L50" s="19"/>
      <c r="M50" s="19"/>
      <c r="N50" s="19">
        <f>+N51</f>
        <v>2000</v>
      </c>
      <c r="O50" s="19">
        <f>+O51</f>
        <v>2000</v>
      </c>
      <c r="P50" s="19"/>
      <c r="Q50" s="19"/>
      <c r="R50" s="19">
        <f>+R51</f>
        <v>2000</v>
      </c>
      <c r="S50" s="19">
        <f>+S51</f>
        <v>50000</v>
      </c>
      <c r="T50" s="19"/>
      <c r="U50" s="19"/>
      <c r="V50" s="19">
        <f>+V51</f>
        <v>50000</v>
      </c>
      <c r="W50" s="18"/>
      <c r="X50" s="137">
        <f t="shared" si="2"/>
        <v>0</v>
      </c>
    </row>
    <row r="51" spans="1:24" s="100" customFormat="1" ht="16.5">
      <c r="A51" s="17" t="s">
        <v>20</v>
      </c>
      <c r="B51" s="139" t="s">
        <v>38</v>
      </c>
      <c r="C51" s="18"/>
      <c r="D51" s="18"/>
      <c r="E51" s="18"/>
      <c r="F51" s="21"/>
      <c r="G51" s="19">
        <f>+G52</f>
        <v>90033</v>
      </c>
      <c r="H51" s="19"/>
      <c r="I51" s="19"/>
      <c r="J51" s="19">
        <f>+J52</f>
        <v>90033</v>
      </c>
      <c r="K51" s="19">
        <f>+K52</f>
        <v>2000</v>
      </c>
      <c r="L51" s="19"/>
      <c r="M51" s="19"/>
      <c r="N51" s="19">
        <f>+N52</f>
        <v>2000</v>
      </c>
      <c r="O51" s="19">
        <f>+O52</f>
        <v>2000</v>
      </c>
      <c r="P51" s="19"/>
      <c r="Q51" s="19"/>
      <c r="R51" s="19">
        <f>+R52</f>
        <v>2000</v>
      </c>
      <c r="S51" s="19">
        <f>+S52</f>
        <v>50000</v>
      </c>
      <c r="T51" s="19"/>
      <c r="U51" s="19"/>
      <c r="V51" s="19">
        <f>+V52</f>
        <v>50000</v>
      </c>
      <c r="W51" s="18"/>
      <c r="X51" s="137">
        <f t="shared" si="2"/>
        <v>0</v>
      </c>
    </row>
    <row r="52" spans="1:24" s="100" customFormat="1" ht="16.5">
      <c r="A52" s="17"/>
      <c r="B52" s="140" t="s">
        <v>46</v>
      </c>
      <c r="C52" s="18"/>
      <c r="D52" s="18"/>
      <c r="E52" s="18"/>
      <c r="F52" s="21"/>
      <c r="G52" s="19">
        <f>+SUM(G53:G53)</f>
        <v>90033</v>
      </c>
      <c r="H52" s="19"/>
      <c r="I52" s="19"/>
      <c r="J52" s="19">
        <f>+SUM(J53:J53)</f>
        <v>90033</v>
      </c>
      <c r="K52" s="19">
        <f>+SUM(K53:K53)</f>
        <v>2000</v>
      </c>
      <c r="L52" s="19"/>
      <c r="M52" s="19"/>
      <c r="N52" s="19">
        <f>+SUM(N53:N53)</f>
        <v>2000</v>
      </c>
      <c r="O52" s="19">
        <f>+SUM(O53:O53)</f>
        <v>2000</v>
      </c>
      <c r="P52" s="19"/>
      <c r="Q52" s="19"/>
      <c r="R52" s="19">
        <f>+SUM(R53:R53)</f>
        <v>2000</v>
      </c>
      <c r="S52" s="19">
        <f>+SUM(S53:S53)</f>
        <v>50000</v>
      </c>
      <c r="T52" s="19"/>
      <c r="U52" s="19"/>
      <c r="V52" s="19">
        <f>+SUM(V53:V53)</f>
        <v>50000</v>
      </c>
      <c r="W52" s="18"/>
      <c r="X52" s="137">
        <f t="shared" si="2"/>
        <v>0</v>
      </c>
    </row>
    <row r="53" spans="1:24" s="101" customFormat="1" ht="30">
      <c r="A53" s="20" t="s">
        <v>49</v>
      </c>
      <c r="B53" s="146" t="s">
        <v>329</v>
      </c>
      <c r="C53" s="22"/>
      <c r="D53" s="21"/>
      <c r="E53" s="22"/>
      <c r="F53" s="22" t="s">
        <v>330</v>
      </c>
      <c r="G53" s="143">
        <f>+H53+I53+J53</f>
        <v>90033</v>
      </c>
      <c r="H53" s="23"/>
      <c r="I53" s="143"/>
      <c r="J53" s="144">
        <v>90033</v>
      </c>
      <c r="K53" s="143">
        <f>+L53+M53+N53</f>
        <v>2000</v>
      </c>
      <c r="L53" s="25"/>
      <c r="M53" s="25"/>
      <c r="N53" s="153">
        <v>2000</v>
      </c>
      <c r="O53" s="143">
        <f>+P53+Q53+R53</f>
        <v>2000</v>
      </c>
      <c r="P53" s="25"/>
      <c r="Q53" s="25"/>
      <c r="R53" s="153">
        <v>2000</v>
      </c>
      <c r="S53" s="143">
        <f>+T53+U53+V53</f>
        <v>50000</v>
      </c>
      <c r="T53" s="25"/>
      <c r="U53" s="143"/>
      <c r="V53" s="154">
        <v>50000</v>
      </c>
      <c r="W53" s="21"/>
      <c r="X53" s="137">
        <f t="shared" si="2"/>
        <v>0</v>
      </c>
    </row>
    <row r="54" spans="1:24" s="100" customFormat="1" ht="16.5">
      <c r="A54" s="17" t="s">
        <v>30</v>
      </c>
      <c r="B54" s="155" t="s">
        <v>331</v>
      </c>
      <c r="C54" s="18"/>
      <c r="D54" s="18"/>
      <c r="E54" s="18"/>
      <c r="F54" s="21"/>
      <c r="G54" s="19">
        <f>+G55</f>
        <v>87000</v>
      </c>
      <c r="H54" s="19"/>
      <c r="I54" s="19"/>
      <c r="J54" s="19">
        <f>+J55</f>
        <v>87000</v>
      </c>
      <c r="K54" s="19">
        <f>+K55</f>
        <v>0</v>
      </c>
      <c r="L54" s="19"/>
      <c r="M54" s="19"/>
      <c r="N54" s="19">
        <f>+N55</f>
        <v>0</v>
      </c>
      <c r="O54" s="19">
        <f>+O55</f>
        <v>0</v>
      </c>
      <c r="P54" s="19"/>
      <c r="Q54" s="19"/>
      <c r="R54" s="19">
        <f>+R55</f>
        <v>0</v>
      </c>
      <c r="S54" s="156">
        <f>+S55</f>
        <v>998.41800000000001</v>
      </c>
      <c r="T54" s="19"/>
      <c r="U54" s="19"/>
      <c r="V54" s="156">
        <f>+V55</f>
        <v>998.41800000000001</v>
      </c>
      <c r="W54" s="18"/>
      <c r="X54" s="137">
        <f t="shared" si="2"/>
        <v>0</v>
      </c>
    </row>
    <row r="55" spans="1:24" s="100" customFormat="1" ht="16.5">
      <c r="A55" s="17" t="s">
        <v>20</v>
      </c>
      <c r="B55" s="139" t="s">
        <v>38</v>
      </c>
      <c r="C55" s="18"/>
      <c r="D55" s="18"/>
      <c r="E55" s="18"/>
      <c r="F55" s="21"/>
      <c r="G55" s="19">
        <f>+G56</f>
        <v>87000</v>
      </c>
      <c r="H55" s="19"/>
      <c r="I55" s="19"/>
      <c r="J55" s="19">
        <f>+J56</f>
        <v>87000</v>
      </c>
      <c r="K55" s="19">
        <f>+K56</f>
        <v>0</v>
      </c>
      <c r="L55" s="19"/>
      <c r="M55" s="19"/>
      <c r="N55" s="19">
        <f>+N56</f>
        <v>0</v>
      </c>
      <c r="O55" s="19">
        <f>+O56</f>
        <v>0</v>
      </c>
      <c r="P55" s="19"/>
      <c r="Q55" s="19"/>
      <c r="R55" s="19">
        <f>+R56</f>
        <v>0</v>
      </c>
      <c r="S55" s="156">
        <f>+S56</f>
        <v>998.41800000000001</v>
      </c>
      <c r="T55" s="19"/>
      <c r="U55" s="19"/>
      <c r="V55" s="156">
        <f>+V56</f>
        <v>998.41800000000001</v>
      </c>
      <c r="W55" s="18"/>
      <c r="X55" s="137">
        <f t="shared" si="2"/>
        <v>0</v>
      </c>
    </row>
    <row r="56" spans="1:24" s="100" customFormat="1" ht="28.5">
      <c r="A56" s="17"/>
      <c r="B56" s="140" t="s">
        <v>321</v>
      </c>
      <c r="C56" s="18"/>
      <c r="D56" s="18"/>
      <c r="E56" s="18"/>
      <c r="F56" s="21"/>
      <c r="G56" s="19">
        <f>+SUM(G57:G57)</f>
        <v>87000</v>
      </c>
      <c r="H56" s="19"/>
      <c r="I56" s="19"/>
      <c r="J56" s="19">
        <f>+SUM(J57:J57)</f>
        <v>87000</v>
      </c>
      <c r="K56" s="19">
        <f>+SUM(K57:K57)</f>
        <v>0</v>
      </c>
      <c r="L56" s="19"/>
      <c r="M56" s="19"/>
      <c r="N56" s="19">
        <f>+SUM(N57:N57)</f>
        <v>0</v>
      </c>
      <c r="O56" s="19">
        <f>+SUM(O57:O57)</f>
        <v>0</v>
      </c>
      <c r="P56" s="19"/>
      <c r="Q56" s="19"/>
      <c r="R56" s="19">
        <f>+SUM(R57:R57)</f>
        <v>0</v>
      </c>
      <c r="S56" s="156">
        <f>+SUM(S57:S57)</f>
        <v>998.41800000000001</v>
      </c>
      <c r="T56" s="19"/>
      <c r="U56" s="19"/>
      <c r="V56" s="156">
        <f>+SUM(V57:V57)</f>
        <v>998.41800000000001</v>
      </c>
      <c r="W56" s="18"/>
      <c r="X56" s="137">
        <f t="shared" si="2"/>
        <v>0</v>
      </c>
    </row>
    <row r="57" spans="1:24" s="101" customFormat="1" ht="60">
      <c r="A57" s="20" t="s">
        <v>49</v>
      </c>
      <c r="B57" s="88" t="s">
        <v>332</v>
      </c>
      <c r="C57" s="157" t="s">
        <v>958</v>
      </c>
      <c r="D57" s="21"/>
      <c r="E57" s="22" t="s">
        <v>959</v>
      </c>
      <c r="F57" s="22" t="s">
        <v>333</v>
      </c>
      <c r="G57" s="143">
        <f>+H57+I57+J57</f>
        <v>87000</v>
      </c>
      <c r="H57" s="23"/>
      <c r="I57" s="143"/>
      <c r="J57" s="144">
        <v>87000</v>
      </c>
      <c r="K57" s="143">
        <f>+L57+M57+N57</f>
        <v>0</v>
      </c>
      <c r="L57" s="25"/>
      <c r="M57" s="25"/>
      <c r="N57" s="153">
        <v>0</v>
      </c>
      <c r="O57" s="143">
        <f>+P57+Q57+R57</f>
        <v>0</v>
      </c>
      <c r="P57" s="25"/>
      <c r="Q57" s="25"/>
      <c r="R57" s="153">
        <v>0</v>
      </c>
      <c r="S57" s="156">
        <f>+T57+U57+V57</f>
        <v>998.41800000000001</v>
      </c>
      <c r="T57" s="25"/>
      <c r="U57" s="143"/>
      <c r="V57" s="158">
        <v>998.41800000000001</v>
      </c>
      <c r="W57" s="21"/>
      <c r="X57" s="137">
        <f t="shared" si="2"/>
        <v>0</v>
      </c>
    </row>
    <row r="58" spans="1:24" s="100" customFormat="1" ht="16.5">
      <c r="A58" s="17" t="s">
        <v>105</v>
      </c>
      <c r="B58" s="155" t="s">
        <v>44</v>
      </c>
      <c r="C58" s="18"/>
      <c r="D58" s="18"/>
      <c r="E58" s="18"/>
      <c r="F58" s="21"/>
      <c r="G58" s="19">
        <f>+G59</f>
        <v>39500</v>
      </c>
      <c r="H58" s="19">
        <f t="shared" ref="H58:J59" si="18">+H59</f>
        <v>0</v>
      </c>
      <c r="I58" s="19">
        <f t="shared" si="18"/>
        <v>39500</v>
      </c>
      <c r="J58" s="19">
        <f t="shared" si="18"/>
        <v>0</v>
      </c>
      <c r="K58" s="19">
        <f>+K59</f>
        <v>0</v>
      </c>
      <c r="L58" s="19"/>
      <c r="M58" s="19"/>
      <c r="N58" s="19">
        <f>+N59</f>
        <v>0</v>
      </c>
      <c r="O58" s="19">
        <f>+O59</f>
        <v>0</v>
      </c>
      <c r="P58" s="19"/>
      <c r="Q58" s="19"/>
      <c r="R58" s="19">
        <f>+R59</f>
        <v>0</v>
      </c>
      <c r="S58" s="156">
        <f>+S59</f>
        <v>3978.0460000000007</v>
      </c>
      <c r="T58" s="19"/>
      <c r="U58" s="19"/>
      <c r="V58" s="156">
        <f>+V59</f>
        <v>3978.0460000000007</v>
      </c>
      <c r="W58" s="18"/>
      <c r="X58" s="137">
        <f t="shared" si="2"/>
        <v>0</v>
      </c>
    </row>
    <row r="59" spans="1:24" s="100" customFormat="1" ht="16.5">
      <c r="A59" s="17" t="s">
        <v>20</v>
      </c>
      <c r="B59" s="139" t="s">
        <v>38</v>
      </c>
      <c r="C59" s="18"/>
      <c r="D59" s="18"/>
      <c r="E59" s="18"/>
      <c r="F59" s="21"/>
      <c r="G59" s="19">
        <f>+G60</f>
        <v>39500</v>
      </c>
      <c r="H59" s="19">
        <f t="shared" si="18"/>
        <v>0</v>
      </c>
      <c r="I59" s="19">
        <f t="shared" si="18"/>
        <v>39500</v>
      </c>
      <c r="J59" s="19">
        <f t="shared" si="18"/>
        <v>0</v>
      </c>
      <c r="K59" s="19">
        <f>+K60</f>
        <v>0</v>
      </c>
      <c r="L59" s="19"/>
      <c r="M59" s="19"/>
      <c r="N59" s="19">
        <f>+N60</f>
        <v>0</v>
      </c>
      <c r="O59" s="19">
        <f>+O60</f>
        <v>0</v>
      </c>
      <c r="P59" s="19"/>
      <c r="Q59" s="19"/>
      <c r="R59" s="19">
        <f>+R60</f>
        <v>0</v>
      </c>
      <c r="S59" s="156">
        <f>+S60</f>
        <v>3978.0460000000007</v>
      </c>
      <c r="T59" s="19"/>
      <c r="U59" s="19"/>
      <c r="V59" s="156">
        <f>+V60</f>
        <v>3978.0460000000007</v>
      </c>
      <c r="W59" s="18"/>
      <c r="X59" s="137">
        <f t="shared" si="2"/>
        <v>0</v>
      </c>
    </row>
    <row r="60" spans="1:24" s="100" customFormat="1" ht="28.5">
      <c r="A60" s="17"/>
      <c r="B60" s="140" t="s">
        <v>321</v>
      </c>
      <c r="C60" s="18"/>
      <c r="D60" s="18"/>
      <c r="E60" s="18"/>
      <c r="F60" s="21"/>
      <c r="G60" s="19">
        <f>+SUM(G61:G61)</f>
        <v>39500</v>
      </c>
      <c r="H60" s="19">
        <f t="shared" ref="H60:J60" si="19">+SUM(H61:H61)</f>
        <v>0</v>
      </c>
      <c r="I60" s="19">
        <f t="shared" si="19"/>
        <v>39500</v>
      </c>
      <c r="J60" s="19">
        <f t="shared" si="19"/>
        <v>0</v>
      </c>
      <c r="K60" s="19">
        <f>+SUM(K61:K61)</f>
        <v>0</v>
      </c>
      <c r="L60" s="19"/>
      <c r="M60" s="19"/>
      <c r="N60" s="19">
        <f>+SUM(N61:N61)</f>
        <v>0</v>
      </c>
      <c r="O60" s="19">
        <f>+SUM(O61:O61)</f>
        <v>0</v>
      </c>
      <c r="P60" s="19"/>
      <c r="Q60" s="19"/>
      <c r="R60" s="19">
        <f>+SUM(R61:R61)</f>
        <v>0</v>
      </c>
      <c r="S60" s="156">
        <f>+SUM(S61:S61)</f>
        <v>3978.0460000000007</v>
      </c>
      <c r="T60" s="19"/>
      <c r="U60" s="19"/>
      <c r="V60" s="156">
        <f>+SUM(V61:V61)</f>
        <v>3978.0460000000007</v>
      </c>
      <c r="W60" s="18"/>
      <c r="X60" s="137">
        <f t="shared" si="2"/>
        <v>0</v>
      </c>
    </row>
    <row r="61" spans="1:24" s="101" customFormat="1" ht="45">
      <c r="A61" s="20" t="s">
        <v>49</v>
      </c>
      <c r="B61" s="88" t="s">
        <v>334</v>
      </c>
      <c r="C61" s="157" t="s">
        <v>32</v>
      </c>
      <c r="D61" s="22"/>
      <c r="E61" s="30" t="s">
        <v>335</v>
      </c>
      <c r="F61" s="22" t="s">
        <v>336</v>
      </c>
      <c r="G61" s="143">
        <v>39500</v>
      </c>
      <c r="H61" s="23"/>
      <c r="I61" s="143">
        <v>39500</v>
      </c>
      <c r="J61" s="144"/>
      <c r="K61" s="143">
        <f>+L61+M61+N61</f>
        <v>0</v>
      </c>
      <c r="L61" s="25"/>
      <c r="M61" s="25"/>
      <c r="N61" s="153">
        <v>0</v>
      </c>
      <c r="O61" s="143">
        <f>+P61+Q61+R61</f>
        <v>0</v>
      </c>
      <c r="P61" s="25"/>
      <c r="Q61" s="25"/>
      <c r="R61" s="153">
        <v>0</v>
      </c>
      <c r="S61" s="156">
        <f>+T61+U61+V61</f>
        <v>3978.0460000000007</v>
      </c>
      <c r="T61" s="25"/>
      <c r="U61" s="143"/>
      <c r="V61" s="158">
        <v>3978.0460000000007</v>
      </c>
      <c r="W61" s="21"/>
      <c r="X61" s="137">
        <f t="shared" si="2"/>
        <v>0</v>
      </c>
    </row>
    <row r="62" spans="1:24" s="100" customFormat="1" ht="42.75">
      <c r="A62" s="17" t="s">
        <v>107</v>
      </c>
      <c r="B62" s="159" t="s">
        <v>66</v>
      </c>
      <c r="C62" s="18"/>
      <c r="D62" s="18"/>
      <c r="E62" s="18"/>
      <c r="F62" s="21"/>
      <c r="G62" s="19">
        <f>+G63</f>
        <v>55000</v>
      </c>
      <c r="H62" s="19"/>
      <c r="I62" s="19"/>
      <c r="J62" s="19">
        <f>+J63</f>
        <v>55000</v>
      </c>
      <c r="K62" s="19">
        <f>+K63</f>
        <v>13689</v>
      </c>
      <c r="L62" s="19"/>
      <c r="M62" s="19"/>
      <c r="N62" s="19">
        <f>+N63</f>
        <v>13689</v>
      </c>
      <c r="O62" s="19">
        <f>+O63</f>
        <v>13689</v>
      </c>
      <c r="P62" s="19"/>
      <c r="Q62" s="19"/>
      <c r="R62" s="19">
        <f>+R63</f>
        <v>13689</v>
      </c>
      <c r="S62" s="145">
        <f>+S63</f>
        <v>41311</v>
      </c>
      <c r="T62" s="19"/>
      <c r="U62" s="19"/>
      <c r="V62" s="160">
        <f>+V63</f>
        <v>41311</v>
      </c>
      <c r="W62" s="18"/>
      <c r="X62" s="137">
        <f t="shared" si="2"/>
        <v>0</v>
      </c>
    </row>
    <row r="63" spans="1:24" s="100" customFormat="1" ht="16.5">
      <c r="A63" s="17" t="s">
        <v>20</v>
      </c>
      <c r="B63" s="139" t="s">
        <v>38</v>
      </c>
      <c r="C63" s="18"/>
      <c r="D63" s="18"/>
      <c r="E63" s="18"/>
      <c r="F63" s="21"/>
      <c r="G63" s="19">
        <f>+G64</f>
        <v>55000</v>
      </c>
      <c r="H63" s="19"/>
      <c r="I63" s="19"/>
      <c r="J63" s="19">
        <f>+J64</f>
        <v>55000</v>
      </c>
      <c r="K63" s="19">
        <f>+K64</f>
        <v>13689</v>
      </c>
      <c r="L63" s="19"/>
      <c r="M63" s="19"/>
      <c r="N63" s="19">
        <f>+N64</f>
        <v>13689</v>
      </c>
      <c r="O63" s="19">
        <f>+O64</f>
        <v>13689</v>
      </c>
      <c r="P63" s="19"/>
      <c r="Q63" s="19"/>
      <c r="R63" s="19">
        <f>+R64</f>
        <v>13689</v>
      </c>
      <c r="S63" s="145">
        <f>+S64</f>
        <v>41311</v>
      </c>
      <c r="T63" s="19"/>
      <c r="U63" s="19"/>
      <c r="V63" s="160">
        <f>+V64</f>
        <v>41311</v>
      </c>
      <c r="W63" s="18"/>
      <c r="X63" s="137">
        <f t="shared" si="2"/>
        <v>0</v>
      </c>
    </row>
    <row r="64" spans="1:24" s="100" customFormat="1" ht="16.5">
      <c r="A64" s="17"/>
      <c r="B64" s="140" t="s">
        <v>62</v>
      </c>
      <c r="C64" s="18"/>
      <c r="D64" s="18"/>
      <c r="E64" s="18"/>
      <c r="F64" s="21"/>
      <c r="G64" s="19">
        <f>+SUM(G65:G65)</f>
        <v>55000</v>
      </c>
      <c r="H64" s="19"/>
      <c r="I64" s="19"/>
      <c r="J64" s="19">
        <f>+SUM(J65:J65)</f>
        <v>55000</v>
      </c>
      <c r="K64" s="19">
        <f>+SUM(K65:K65)</f>
        <v>13689</v>
      </c>
      <c r="L64" s="19"/>
      <c r="M64" s="19"/>
      <c r="N64" s="19">
        <f>+SUM(N65:N65)</f>
        <v>13689</v>
      </c>
      <c r="O64" s="19">
        <f>+SUM(O65:O65)</f>
        <v>13689</v>
      </c>
      <c r="P64" s="19"/>
      <c r="Q64" s="19"/>
      <c r="R64" s="19">
        <f>+SUM(R65:R65)</f>
        <v>13689</v>
      </c>
      <c r="S64" s="145">
        <f>+SUM(S65:S65)</f>
        <v>41311</v>
      </c>
      <c r="T64" s="19"/>
      <c r="U64" s="19"/>
      <c r="V64" s="160">
        <f>+SUM(V65:V65)</f>
        <v>41311</v>
      </c>
      <c r="W64" s="18"/>
      <c r="X64" s="137">
        <f t="shared" si="2"/>
        <v>0</v>
      </c>
    </row>
    <row r="65" spans="1:25" s="101" customFormat="1" ht="45">
      <c r="A65" s="20" t="s">
        <v>49</v>
      </c>
      <c r="B65" s="146" t="s">
        <v>337</v>
      </c>
      <c r="C65" s="157" t="s">
        <v>23</v>
      </c>
      <c r="D65" s="22" t="s">
        <v>338</v>
      </c>
      <c r="E65" s="30" t="s">
        <v>309</v>
      </c>
      <c r="F65" s="22" t="s">
        <v>339</v>
      </c>
      <c r="G65" s="143">
        <f>+H65+I65+J65</f>
        <v>55000</v>
      </c>
      <c r="H65" s="23"/>
      <c r="I65" s="143"/>
      <c r="J65" s="144">
        <v>55000</v>
      </c>
      <c r="K65" s="143">
        <f>+L65+M65+N65</f>
        <v>13689</v>
      </c>
      <c r="L65" s="25"/>
      <c r="M65" s="25"/>
      <c r="N65" s="153">
        <v>13689</v>
      </c>
      <c r="O65" s="143">
        <f>+P65+Q65+R65</f>
        <v>13689</v>
      </c>
      <c r="P65" s="25"/>
      <c r="Q65" s="25"/>
      <c r="R65" s="153">
        <v>13689</v>
      </c>
      <c r="S65" s="143">
        <f>+T65+U65+V65</f>
        <v>41311</v>
      </c>
      <c r="T65" s="25"/>
      <c r="U65" s="25"/>
      <c r="V65" s="153">
        <v>41311</v>
      </c>
      <c r="W65" s="21"/>
      <c r="X65" s="137">
        <f t="shared" si="2"/>
        <v>0</v>
      </c>
    </row>
    <row r="66" spans="1:25" s="100" customFormat="1" ht="16.5">
      <c r="A66" s="17" t="s">
        <v>45</v>
      </c>
      <c r="B66" s="139" t="s">
        <v>340</v>
      </c>
      <c r="C66" s="18"/>
      <c r="D66" s="18"/>
      <c r="E66" s="18"/>
      <c r="F66" s="21"/>
      <c r="G66" s="19">
        <f>+G67+G71</f>
        <v>38900</v>
      </c>
      <c r="H66" s="19"/>
      <c r="I66" s="19"/>
      <c r="J66" s="19">
        <f>+J67+J71</f>
        <v>38900</v>
      </c>
      <c r="K66" s="19">
        <f>+K67+K71</f>
        <v>16570</v>
      </c>
      <c r="L66" s="19"/>
      <c r="M66" s="19"/>
      <c r="N66" s="19">
        <f>+N67+N71</f>
        <v>16570</v>
      </c>
      <c r="O66" s="19">
        <f>+O67+O71</f>
        <v>16570</v>
      </c>
      <c r="P66" s="19"/>
      <c r="Q66" s="19"/>
      <c r="R66" s="19">
        <f>+R67+R71</f>
        <v>16570</v>
      </c>
      <c r="S66" s="19">
        <f>+S67+S71</f>
        <v>18444.82</v>
      </c>
      <c r="T66" s="19"/>
      <c r="U66" s="19"/>
      <c r="V66" s="19">
        <f>+V67+V71</f>
        <v>18444.82</v>
      </c>
      <c r="W66" s="18"/>
      <c r="X66" s="137">
        <f t="shared" si="2"/>
        <v>0</v>
      </c>
    </row>
    <row r="67" spans="1:25" s="100" customFormat="1" ht="28.5">
      <c r="A67" s="17" t="s">
        <v>4</v>
      </c>
      <c r="B67" s="152" t="s">
        <v>92</v>
      </c>
      <c r="C67" s="18"/>
      <c r="D67" s="18"/>
      <c r="E67" s="18"/>
      <c r="F67" s="21"/>
      <c r="G67" s="19">
        <f>+G68</f>
        <v>35000</v>
      </c>
      <c r="H67" s="19"/>
      <c r="I67" s="19"/>
      <c r="J67" s="19">
        <f>+J68</f>
        <v>35000</v>
      </c>
      <c r="K67" s="19">
        <f>+K68</f>
        <v>16570</v>
      </c>
      <c r="L67" s="19"/>
      <c r="M67" s="19"/>
      <c r="N67" s="19">
        <f>+N68</f>
        <v>16570</v>
      </c>
      <c r="O67" s="19">
        <f>+O68</f>
        <v>16570</v>
      </c>
      <c r="P67" s="19"/>
      <c r="Q67" s="19"/>
      <c r="R67" s="19">
        <f>+R68</f>
        <v>16570</v>
      </c>
      <c r="S67" s="19">
        <f>+S68</f>
        <v>18430</v>
      </c>
      <c r="T67" s="19"/>
      <c r="U67" s="19"/>
      <c r="V67" s="19">
        <f>+V68</f>
        <v>18430</v>
      </c>
      <c r="W67" s="18"/>
      <c r="X67" s="137">
        <f t="shared" si="2"/>
        <v>0</v>
      </c>
    </row>
    <row r="68" spans="1:25" s="100" customFormat="1" ht="16.5">
      <c r="A68" s="17" t="s">
        <v>20</v>
      </c>
      <c r="B68" s="139" t="s">
        <v>38</v>
      </c>
      <c r="C68" s="18"/>
      <c r="D68" s="18"/>
      <c r="E68" s="18"/>
      <c r="F68" s="21"/>
      <c r="G68" s="19">
        <f>+G69</f>
        <v>35000</v>
      </c>
      <c r="H68" s="19"/>
      <c r="I68" s="19"/>
      <c r="J68" s="19">
        <f>+J69</f>
        <v>35000</v>
      </c>
      <c r="K68" s="19">
        <f>+K69</f>
        <v>16570</v>
      </c>
      <c r="L68" s="19"/>
      <c r="M68" s="19"/>
      <c r="N68" s="19">
        <f>+N69</f>
        <v>16570</v>
      </c>
      <c r="O68" s="19">
        <f>+O69</f>
        <v>16570</v>
      </c>
      <c r="P68" s="19"/>
      <c r="Q68" s="19"/>
      <c r="R68" s="19">
        <f>+R69</f>
        <v>16570</v>
      </c>
      <c r="S68" s="19">
        <f>+S69</f>
        <v>18430</v>
      </c>
      <c r="T68" s="19"/>
      <c r="U68" s="19"/>
      <c r="V68" s="19">
        <f>+V69</f>
        <v>18430</v>
      </c>
      <c r="W68" s="18"/>
      <c r="X68" s="137">
        <f t="shared" si="2"/>
        <v>0</v>
      </c>
    </row>
    <row r="69" spans="1:25" s="100" customFormat="1" ht="16.5">
      <c r="A69" s="17"/>
      <c r="B69" s="140" t="s">
        <v>128</v>
      </c>
      <c r="C69" s="18"/>
      <c r="D69" s="18"/>
      <c r="E69" s="18"/>
      <c r="F69" s="21"/>
      <c r="G69" s="19">
        <f>+SUM(G70:G70)</f>
        <v>35000</v>
      </c>
      <c r="H69" s="19"/>
      <c r="I69" s="19"/>
      <c r="J69" s="19">
        <f>+SUM(J70:J70)</f>
        <v>35000</v>
      </c>
      <c r="K69" s="19">
        <f>+SUM(K70:K70)</f>
        <v>16570</v>
      </c>
      <c r="L69" s="19"/>
      <c r="M69" s="19"/>
      <c r="N69" s="19">
        <f>+SUM(N70:N70)</f>
        <v>16570</v>
      </c>
      <c r="O69" s="19">
        <f>+SUM(O70:O70)</f>
        <v>16570</v>
      </c>
      <c r="P69" s="19"/>
      <c r="Q69" s="19"/>
      <c r="R69" s="19">
        <f>+SUM(R70:R70)</f>
        <v>16570</v>
      </c>
      <c r="S69" s="19">
        <f>+SUM(S70:S70)</f>
        <v>18430</v>
      </c>
      <c r="T69" s="19"/>
      <c r="U69" s="19"/>
      <c r="V69" s="19">
        <f>+SUM(V70:V70)</f>
        <v>18430</v>
      </c>
      <c r="W69" s="18"/>
      <c r="X69" s="137">
        <f t="shared" si="2"/>
        <v>0</v>
      </c>
    </row>
    <row r="70" spans="1:25" s="101" customFormat="1" ht="75">
      <c r="A70" s="20" t="s">
        <v>49</v>
      </c>
      <c r="B70" s="146" t="s">
        <v>341</v>
      </c>
      <c r="C70" s="147" t="s">
        <v>960</v>
      </c>
      <c r="D70" s="22"/>
      <c r="E70" s="22" t="s">
        <v>309</v>
      </c>
      <c r="F70" s="22" t="s">
        <v>342</v>
      </c>
      <c r="G70" s="143">
        <f>+H70+I70+J70</f>
        <v>35000</v>
      </c>
      <c r="H70" s="23"/>
      <c r="I70" s="143"/>
      <c r="J70" s="144">
        <v>35000</v>
      </c>
      <c r="K70" s="143">
        <f>+L70+M70+N70</f>
        <v>16570</v>
      </c>
      <c r="L70" s="25"/>
      <c r="M70" s="25"/>
      <c r="N70" s="153">
        <v>16570</v>
      </c>
      <c r="O70" s="143">
        <f>+P70+Q70+R70</f>
        <v>16570</v>
      </c>
      <c r="P70" s="25"/>
      <c r="Q70" s="25"/>
      <c r="R70" s="153">
        <v>16570</v>
      </c>
      <c r="S70" s="143">
        <f>+T70+U70+V70</f>
        <v>18430</v>
      </c>
      <c r="T70" s="25"/>
      <c r="U70" s="143"/>
      <c r="V70" s="154">
        <v>18430</v>
      </c>
      <c r="W70" s="21"/>
      <c r="X70" s="137">
        <f t="shared" si="2"/>
        <v>0</v>
      </c>
    </row>
    <row r="71" spans="1:25" s="100" customFormat="1" ht="16.5">
      <c r="A71" s="17" t="s">
        <v>5</v>
      </c>
      <c r="B71" s="155" t="s">
        <v>343</v>
      </c>
      <c r="C71" s="18"/>
      <c r="D71" s="18"/>
      <c r="E71" s="18"/>
      <c r="F71" s="21"/>
      <c r="G71" s="19">
        <f>+G72</f>
        <v>3900</v>
      </c>
      <c r="H71" s="19"/>
      <c r="I71" s="19"/>
      <c r="J71" s="19">
        <f>+J72</f>
        <v>3900</v>
      </c>
      <c r="K71" s="19">
        <f>+K72</f>
        <v>0</v>
      </c>
      <c r="L71" s="19"/>
      <c r="M71" s="19"/>
      <c r="N71" s="19">
        <f>+N72</f>
        <v>0</v>
      </c>
      <c r="O71" s="19">
        <f>+O72</f>
        <v>0</v>
      </c>
      <c r="P71" s="19"/>
      <c r="Q71" s="19"/>
      <c r="R71" s="19">
        <f>+R72</f>
        <v>0</v>
      </c>
      <c r="S71" s="161">
        <f>+S72</f>
        <v>14.82</v>
      </c>
      <c r="T71" s="19"/>
      <c r="U71" s="19"/>
      <c r="V71" s="161">
        <f>+V72</f>
        <v>14.82</v>
      </c>
      <c r="W71" s="18"/>
      <c r="X71" s="137">
        <f t="shared" si="2"/>
        <v>0</v>
      </c>
    </row>
    <row r="72" spans="1:25" s="100" customFormat="1" ht="16.5">
      <c r="A72" s="17" t="s">
        <v>20</v>
      </c>
      <c r="B72" s="139" t="s">
        <v>38</v>
      </c>
      <c r="C72" s="18"/>
      <c r="D72" s="18"/>
      <c r="E72" s="18"/>
      <c r="F72" s="21"/>
      <c r="G72" s="19">
        <f>+G73</f>
        <v>3900</v>
      </c>
      <c r="H72" s="19"/>
      <c r="I72" s="19"/>
      <c r="J72" s="19">
        <f>+J73</f>
        <v>3900</v>
      </c>
      <c r="K72" s="19">
        <f>+K73</f>
        <v>0</v>
      </c>
      <c r="L72" s="19"/>
      <c r="M72" s="19"/>
      <c r="N72" s="19">
        <f>+N73</f>
        <v>0</v>
      </c>
      <c r="O72" s="19">
        <f>+O73</f>
        <v>0</v>
      </c>
      <c r="P72" s="19"/>
      <c r="Q72" s="19"/>
      <c r="R72" s="19">
        <f>+R73</f>
        <v>0</v>
      </c>
      <c r="S72" s="161">
        <f>+S73</f>
        <v>14.82</v>
      </c>
      <c r="T72" s="19"/>
      <c r="U72" s="19"/>
      <c r="V72" s="161">
        <f>+V73</f>
        <v>14.82</v>
      </c>
      <c r="W72" s="18"/>
      <c r="X72" s="137">
        <f t="shared" si="2"/>
        <v>0</v>
      </c>
    </row>
    <row r="73" spans="1:25" s="100" customFormat="1" ht="16.5">
      <c r="A73" s="17"/>
      <c r="B73" s="140" t="s">
        <v>113</v>
      </c>
      <c r="C73" s="18"/>
      <c r="D73" s="18"/>
      <c r="E73" s="18"/>
      <c r="F73" s="21"/>
      <c r="G73" s="19">
        <f>+SUM(G74:G74)</f>
        <v>3900</v>
      </c>
      <c r="H73" s="19"/>
      <c r="I73" s="19"/>
      <c r="J73" s="19">
        <f>+SUM(J74:J74)</f>
        <v>3900</v>
      </c>
      <c r="K73" s="19">
        <f>+SUM(K74:K74)</f>
        <v>0</v>
      </c>
      <c r="L73" s="19"/>
      <c r="M73" s="19"/>
      <c r="N73" s="19">
        <f>+SUM(N74:N74)</f>
        <v>0</v>
      </c>
      <c r="O73" s="19">
        <f>+SUM(O74:O74)</f>
        <v>0</v>
      </c>
      <c r="P73" s="19"/>
      <c r="Q73" s="19"/>
      <c r="R73" s="19">
        <f>+SUM(R74:R74)</f>
        <v>0</v>
      </c>
      <c r="S73" s="161">
        <f>+SUM(S74:S74)</f>
        <v>14.82</v>
      </c>
      <c r="T73" s="19"/>
      <c r="U73" s="19"/>
      <c r="V73" s="161">
        <f>+SUM(V74:V74)</f>
        <v>14.82</v>
      </c>
      <c r="W73" s="18"/>
      <c r="X73" s="137">
        <f t="shared" si="2"/>
        <v>0</v>
      </c>
    </row>
    <row r="74" spans="1:25" s="101" customFormat="1" ht="45">
      <c r="A74" s="20" t="s">
        <v>49</v>
      </c>
      <c r="B74" s="88" t="s">
        <v>344</v>
      </c>
      <c r="C74" s="147" t="s">
        <v>32</v>
      </c>
      <c r="D74" s="22"/>
      <c r="E74" s="30" t="s">
        <v>345</v>
      </c>
      <c r="F74" s="22" t="s">
        <v>346</v>
      </c>
      <c r="G74" s="143">
        <f>+H74+I74+J74</f>
        <v>3900</v>
      </c>
      <c r="H74" s="23"/>
      <c r="I74" s="143"/>
      <c r="J74" s="144">
        <v>3900</v>
      </c>
      <c r="K74" s="143">
        <f>+L74+M74+N74</f>
        <v>0</v>
      </c>
      <c r="L74" s="25"/>
      <c r="M74" s="25"/>
      <c r="N74" s="153">
        <v>0</v>
      </c>
      <c r="O74" s="143">
        <f>+P74+Q74+R74</f>
        <v>0</v>
      </c>
      <c r="P74" s="25"/>
      <c r="Q74" s="25"/>
      <c r="R74" s="153">
        <v>0</v>
      </c>
      <c r="S74" s="154">
        <f>+T74+U74+V74</f>
        <v>14.82</v>
      </c>
      <c r="T74" s="25"/>
      <c r="U74" s="143"/>
      <c r="V74" s="154">
        <v>14.82</v>
      </c>
      <c r="W74" s="21"/>
      <c r="X74" s="137">
        <f t="shared" ref="X74:X137" si="20">+G74-H74-I74-J74</f>
        <v>0</v>
      </c>
    </row>
    <row r="75" spans="1:25" s="100" customFormat="1" ht="28.5">
      <c r="A75" s="17" t="s">
        <v>40</v>
      </c>
      <c r="B75" s="139" t="s">
        <v>121</v>
      </c>
      <c r="C75" s="18"/>
      <c r="D75" s="18"/>
      <c r="E75" s="18"/>
      <c r="F75" s="21"/>
      <c r="G75" s="19"/>
      <c r="H75" s="19"/>
      <c r="I75" s="19"/>
      <c r="J75" s="19"/>
      <c r="K75" s="19"/>
      <c r="L75" s="19"/>
      <c r="M75" s="19"/>
      <c r="N75" s="19"/>
      <c r="O75" s="19"/>
      <c r="P75" s="19"/>
      <c r="Q75" s="19"/>
      <c r="R75" s="19"/>
      <c r="S75" s="19">
        <f>+S76+S85+S86+S87+S88+S95+S96</f>
        <v>441360</v>
      </c>
      <c r="T75" s="19"/>
      <c r="U75" s="19"/>
      <c r="V75" s="19">
        <f>+V76+V85+V86+V87+V88+V95+V96</f>
        <v>441360</v>
      </c>
      <c r="W75" s="18"/>
      <c r="X75" s="137">
        <f t="shared" si="20"/>
        <v>0</v>
      </c>
    </row>
    <row r="76" spans="1:25" s="100" customFormat="1" ht="16.5">
      <c r="A76" s="28" t="s">
        <v>20</v>
      </c>
      <c r="B76" s="162" t="s">
        <v>122</v>
      </c>
      <c r="C76" s="31"/>
      <c r="D76" s="18"/>
      <c r="E76" s="31"/>
      <c r="F76" s="33"/>
      <c r="G76" s="145"/>
      <c r="H76" s="32"/>
      <c r="I76" s="145"/>
      <c r="J76" s="16"/>
      <c r="K76" s="145"/>
      <c r="L76" s="32"/>
      <c r="M76" s="145"/>
      <c r="N76" s="32"/>
      <c r="O76" s="145"/>
      <c r="P76" s="32"/>
      <c r="Q76" s="145"/>
      <c r="R76" s="32"/>
      <c r="S76" s="145">
        <f>+SUM(S77:S84)</f>
        <v>187590</v>
      </c>
      <c r="T76" s="19"/>
      <c r="U76" s="145"/>
      <c r="V76" s="145">
        <f>+SUM(V77:V84)</f>
        <v>187590</v>
      </c>
      <c r="W76" s="18"/>
      <c r="X76" s="137">
        <f t="shared" si="20"/>
        <v>0</v>
      </c>
    </row>
    <row r="77" spans="1:25" s="101" customFormat="1" ht="16.5">
      <c r="A77" s="20" t="s">
        <v>49</v>
      </c>
      <c r="B77" s="141" t="s">
        <v>32</v>
      </c>
      <c r="C77" s="82"/>
      <c r="D77" s="21"/>
      <c r="E77" s="33"/>
      <c r="F77" s="13"/>
      <c r="G77" s="143"/>
      <c r="H77" s="23"/>
      <c r="I77" s="143"/>
      <c r="J77" s="163"/>
      <c r="K77" s="143"/>
      <c r="L77" s="23"/>
      <c r="M77" s="143"/>
      <c r="N77" s="23"/>
      <c r="O77" s="143"/>
      <c r="P77" s="23"/>
      <c r="Q77" s="143"/>
      <c r="R77" s="23"/>
      <c r="S77" s="164">
        <v>20817</v>
      </c>
      <c r="T77" s="25"/>
      <c r="U77" s="143"/>
      <c r="V77" s="164">
        <v>20817</v>
      </c>
      <c r="W77" s="21"/>
      <c r="X77" s="137">
        <f t="shared" si="20"/>
        <v>0</v>
      </c>
    </row>
    <row r="78" spans="1:25" s="100" customFormat="1" ht="16.5">
      <c r="A78" s="20" t="s">
        <v>49</v>
      </c>
      <c r="B78" s="141" t="s">
        <v>26</v>
      </c>
      <c r="C78" s="18"/>
      <c r="D78" s="18"/>
      <c r="E78" s="18"/>
      <c r="F78" s="21"/>
      <c r="G78" s="19"/>
      <c r="H78" s="19"/>
      <c r="I78" s="19"/>
      <c r="J78" s="19"/>
      <c r="K78" s="19"/>
      <c r="L78" s="19"/>
      <c r="M78" s="19"/>
      <c r="N78" s="19"/>
      <c r="O78" s="19"/>
      <c r="P78" s="19"/>
      <c r="Q78" s="19"/>
      <c r="R78" s="19"/>
      <c r="S78" s="164">
        <v>21567</v>
      </c>
      <c r="T78" s="19"/>
      <c r="U78" s="19"/>
      <c r="V78" s="164">
        <v>21567</v>
      </c>
      <c r="W78" s="18"/>
      <c r="X78" s="137">
        <f t="shared" si="20"/>
        <v>0</v>
      </c>
      <c r="Y78" s="101"/>
    </row>
    <row r="79" spans="1:25" s="100" customFormat="1" ht="16.5">
      <c r="A79" s="20" t="s">
        <v>49</v>
      </c>
      <c r="B79" s="141" t="s">
        <v>27</v>
      </c>
      <c r="C79" s="18"/>
      <c r="D79" s="18"/>
      <c r="E79" s="18"/>
      <c r="F79" s="21"/>
      <c r="G79" s="19"/>
      <c r="H79" s="19"/>
      <c r="I79" s="19"/>
      <c r="J79" s="19"/>
      <c r="K79" s="19"/>
      <c r="L79" s="19"/>
      <c r="M79" s="19"/>
      <c r="N79" s="19"/>
      <c r="O79" s="19"/>
      <c r="P79" s="19"/>
      <c r="Q79" s="19"/>
      <c r="R79" s="19"/>
      <c r="S79" s="164">
        <v>28340</v>
      </c>
      <c r="T79" s="19"/>
      <c r="U79" s="19"/>
      <c r="V79" s="164">
        <v>28340</v>
      </c>
      <c r="W79" s="18"/>
      <c r="X79" s="137">
        <f t="shared" si="20"/>
        <v>0</v>
      </c>
      <c r="Y79" s="101"/>
    </row>
    <row r="80" spans="1:25" s="100" customFormat="1" ht="16.5">
      <c r="A80" s="20" t="s">
        <v>49</v>
      </c>
      <c r="B80" s="141" t="s">
        <v>28</v>
      </c>
      <c r="C80" s="18"/>
      <c r="D80" s="18"/>
      <c r="E80" s="18"/>
      <c r="F80" s="21"/>
      <c r="G80" s="19"/>
      <c r="H80" s="19"/>
      <c r="I80" s="19"/>
      <c r="J80" s="19"/>
      <c r="K80" s="19"/>
      <c r="L80" s="19"/>
      <c r="M80" s="19"/>
      <c r="N80" s="19"/>
      <c r="O80" s="19"/>
      <c r="P80" s="19"/>
      <c r="Q80" s="19"/>
      <c r="R80" s="19"/>
      <c r="S80" s="164">
        <v>29843</v>
      </c>
      <c r="T80" s="19"/>
      <c r="U80" s="19"/>
      <c r="V80" s="164">
        <v>29843</v>
      </c>
      <c r="W80" s="18"/>
      <c r="X80" s="137">
        <f t="shared" si="20"/>
        <v>0</v>
      </c>
      <c r="Y80" s="101"/>
    </row>
    <row r="81" spans="1:25" s="101" customFormat="1" ht="16.5">
      <c r="A81" s="20" t="s">
        <v>49</v>
      </c>
      <c r="B81" s="141" t="s">
        <v>31</v>
      </c>
      <c r="C81" s="33"/>
      <c r="D81" s="21"/>
      <c r="E81" s="33"/>
      <c r="F81" s="33"/>
      <c r="G81" s="143"/>
      <c r="H81" s="23"/>
      <c r="I81" s="143"/>
      <c r="J81" s="163"/>
      <c r="K81" s="143"/>
      <c r="L81" s="23"/>
      <c r="M81" s="143"/>
      <c r="N81" s="23"/>
      <c r="O81" s="143"/>
      <c r="P81" s="23"/>
      <c r="Q81" s="143"/>
      <c r="R81" s="23"/>
      <c r="S81" s="164">
        <v>27335</v>
      </c>
      <c r="T81" s="25"/>
      <c r="U81" s="143"/>
      <c r="V81" s="164">
        <v>27335</v>
      </c>
      <c r="W81" s="21"/>
      <c r="X81" s="137">
        <f t="shared" si="20"/>
        <v>0</v>
      </c>
    </row>
    <row r="82" spans="1:25" s="101" customFormat="1" ht="16.5">
      <c r="A82" s="20" t="s">
        <v>49</v>
      </c>
      <c r="B82" s="141" t="s">
        <v>25</v>
      </c>
      <c r="C82" s="13"/>
      <c r="D82" s="21"/>
      <c r="E82" s="13"/>
      <c r="F82" s="13"/>
      <c r="G82" s="143"/>
      <c r="H82" s="23"/>
      <c r="I82" s="143"/>
      <c r="J82" s="163"/>
      <c r="K82" s="143"/>
      <c r="L82" s="23"/>
      <c r="M82" s="143"/>
      <c r="N82" s="23"/>
      <c r="O82" s="143"/>
      <c r="P82" s="23"/>
      <c r="Q82" s="143"/>
      <c r="R82" s="23"/>
      <c r="S82" s="164">
        <v>21819</v>
      </c>
      <c r="T82" s="25"/>
      <c r="U82" s="143"/>
      <c r="V82" s="164">
        <v>21819</v>
      </c>
      <c r="W82" s="21"/>
      <c r="X82" s="137">
        <f t="shared" si="20"/>
        <v>0</v>
      </c>
    </row>
    <row r="83" spans="1:25" s="100" customFormat="1" ht="16.5">
      <c r="A83" s="20" t="s">
        <v>49</v>
      </c>
      <c r="B83" s="141" t="s">
        <v>23</v>
      </c>
      <c r="C83" s="10"/>
      <c r="D83" s="18"/>
      <c r="E83" s="10"/>
      <c r="F83" s="49"/>
      <c r="G83" s="145"/>
      <c r="H83" s="32"/>
      <c r="I83" s="145"/>
      <c r="J83" s="145"/>
      <c r="K83" s="145"/>
      <c r="L83" s="19"/>
      <c r="M83" s="19"/>
      <c r="N83" s="145"/>
      <c r="O83" s="145"/>
      <c r="P83" s="19"/>
      <c r="Q83" s="19"/>
      <c r="R83" s="145"/>
      <c r="S83" s="164">
        <v>19059</v>
      </c>
      <c r="T83" s="19"/>
      <c r="U83" s="145"/>
      <c r="V83" s="164">
        <v>19059</v>
      </c>
      <c r="W83" s="18"/>
      <c r="X83" s="137">
        <f t="shared" si="20"/>
        <v>0</v>
      </c>
      <c r="Y83" s="101"/>
    </row>
    <row r="84" spans="1:25" s="100" customFormat="1" ht="16.5">
      <c r="A84" s="20" t="s">
        <v>49</v>
      </c>
      <c r="B84" s="141" t="s">
        <v>24</v>
      </c>
      <c r="C84" s="18"/>
      <c r="D84" s="18"/>
      <c r="E84" s="18"/>
      <c r="F84" s="21"/>
      <c r="G84" s="19"/>
      <c r="H84" s="19"/>
      <c r="I84" s="19"/>
      <c r="J84" s="19"/>
      <c r="K84" s="19"/>
      <c r="L84" s="19"/>
      <c r="M84" s="19"/>
      <c r="N84" s="19"/>
      <c r="O84" s="19"/>
      <c r="P84" s="19"/>
      <c r="Q84" s="19"/>
      <c r="R84" s="19"/>
      <c r="S84" s="164">
        <v>18810</v>
      </c>
      <c r="T84" s="19"/>
      <c r="U84" s="19"/>
      <c r="V84" s="164">
        <v>18810</v>
      </c>
      <c r="W84" s="18"/>
      <c r="X84" s="137">
        <f t="shared" si="20"/>
        <v>0</v>
      </c>
      <c r="Y84" s="101"/>
    </row>
    <row r="85" spans="1:25" s="100" customFormat="1" ht="36" customHeight="1">
      <c r="A85" s="28" t="s">
        <v>21</v>
      </c>
      <c r="B85" s="165" t="s">
        <v>123</v>
      </c>
      <c r="C85" s="31"/>
      <c r="D85" s="18"/>
      <c r="E85" s="31"/>
      <c r="F85" s="33"/>
      <c r="G85" s="145"/>
      <c r="H85" s="32"/>
      <c r="I85" s="145"/>
      <c r="J85" s="16"/>
      <c r="K85" s="145"/>
      <c r="L85" s="32"/>
      <c r="M85" s="145"/>
      <c r="N85" s="32"/>
      <c r="O85" s="145"/>
      <c r="P85" s="32"/>
      <c r="Q85" s="145"/>
      <c r="R85" s="32"/>
      <c r="S85" s="145">
        <f>+T85+U85+V85</f>
        <v>26623</v>
      </c>
      <c r="T85" s="19"/>
      <c r="U85" s="145"/>
      <c r="V85" s="161">
        <v>26623</v>
      </c>
      <c r="W85" s="21"/>
      <c r="X85" s="137">
        <f t="shared" si="20"/>
        <v>0</v>
      </c>
      <c r="Y85" s="101"/>
    </row>
    <row r="86" spans="1:25" s="100" customFormat="1" ht="36" customHeight="1">
      <c r="A86" s="28" t="s">
        <v>51</v>
      </c>
      <c r="B86" s="165" t="s">
        <v>124</v>
      </c>
      <c r="C86" s="10"/>
      <c r="D86" s="18"/>
      <c r="E86" s="10"/>
      <c r="F86" s="33"/>
      <c r="G86" s="145"/>
      <c r="H86" s="32"/>
      <c r="I86" s="145"/>
      <c r="J86" s="16"/>
      <c r="K86" s="145"/>
      <c r="L86" s="32"/>
      <c r="M86" s="145"/>
      <c r="N86" s="32"/>
      <c r="O86" s="145"/>
      <c r="P86" s="32"/>
      <c r="Q86" s="145"/>
      <c r="R86" s="32"/>
      <c r="S86" s="145">
        <f>+T86+U86+V86</f>
        <v>36317</v>
      </c>
      <c r="T86" s="19"/>
      <c r="U86" s="145"/>
      <c r="V86" s="161">
        <v>36317</v>
      </c>
      <c r="W86" s="21"/>
      <c r="X86" s="137">
        <f t="shared" si="20"/>
        <v>0</v>
      </c>
      <c r="Y86" s="101"/>
    </row>
    <row r="87" spans="1:25" s="100" customFormat="1" ht="16.5">
      <c r="A87" s="17" t="s">
        <v>53</v>
      </c>
      <c r="B87" s="139" t="s">
        <v>125</v>
      </c>
      <c r="C87" s="18"/>
      <c r="D87" s="18"/>
      <c r="E87" s="18"/>
      <c r="F87" s="21"/>
      <c r="G87" s="19"/>
      <c r="H87" s="19"/>
      <c r="I87" s="19"/>
      <c r="J87" s="19"/>
      <c r="K87" s="19"/>
      <c r="L87" s="19"/>
      <c r="M87" s="19"/>
      <c r="N87" s="19"/>
      <c r="O87" s="19"/>
      <c r="P87" s="19"/>
      <c r="Q87" s="19"/>
      <c r="R87" s="19"/>
      <c r="S87" s="145">
        <f>+T87+U87+V87</f>
        <v>7200</v>
      </c>
      <c r="T87" s="19"/>
      <c r="U87" s="19"/>
      <c r="V87" s="161">
        <v>7200</v>
      </c>
      <c r="W87" s="18"/>
      <c r="X87" s="137">
        <f t="shared" si="20"/>
        <v>0</v>
      </c>
    </row>
    <row r="88" spans="1:25" s="100" customFormat="1" ht="69" customHeight="1">
      <c r="A88" s="17" t="s">
        <v>54</v>
      </c>
      <c r="B88" s="165" t="s">
        <v>347</v>
      </c>
      <c r="C88" s="18"/>
      <c r="D88" s="18"/>
      <c r="E88" s="18"/>
      <c r="F88" s="21"/>
      <c r="G88" s="19"/>
      <c r="H88" s="19"/>
      <c r="I88" s="19"/>
      <c r="J88" s="19"/>
      <c r="K88" s="19"/>
      <c r="L88" s="19"/>
      <c r="M88" s="19"/>
      <c r="N88" s="19"/>
      <c r="O88" s="19"/>
      <c r="P88" s="19"/>
      <c r="Q88" s="19"/>
      <c r="R88" s="19"/>
      <c r="S88" s="19">
        <f>+SUM(S89:S94)</f>
        <v>5650</v>
      </c>
      <c r="T88" s="19"/>
      <c r="U88" s="19"/>
      <c r="V88" s="19">
        <f>+SUM(V89:V94)</f>
        <v>5650</v>
      </c>
      <c r="W88" s="21" t="s">
        <v>961</v>
      </c>
      <c r="X88" s="137">
        <f t="shared" si="20"/>
        <v>0</v>
      </c>
    </row>
    <row r="89" spans="1:25" s="100" customFormat="1" ht="16.5">
      <c r="A89" s="20" t="s">
        <v>49</v>
      </c>
      <c r="B89" s="166" t="s">
        <v>348</v>
      </c>
      <c r="C89" s="18"/>
      <c r="D89" s="18"/>
      <c r="E89" s="18"/>
      <c r="F89" s="21"/>
      <c r="G89" s="19"/>
      <c r="H89" s="19"/>
      <c r="I89" s="19"/>
      <c r="J89" s="19"/>
      <c r="K89" s="19"/>
      <c r="L89" s="19"/>
      <c r="M89" s="19"/>
      <c r="N89" s="19"/>
      <c r="O89" s="19"/>
      <c r="P89" s="19"/>
      <c r="Q89" s="19"/>
      <c r="R89" s="19"/>
      <c r="S89" s="143">
        <f t="shared" ref="S89:S95" si="21">+T89+U89+V89</f>
        <v>1695</v>
      </c>
      <c r="T89" s="19"/>
      <c r="U89" s="19"/>
      <c r="V89" s="167">
        <v>1695</v>
      </c>
      <c r="W89" s="21"/>
      <c r="X89" s="137">
        <f t="shared" si="20"/>
        <v>0</v>
      </c>
      <c r="Y89" s="101"/>
    </row>
    <row r="90" spans="1:25" s="100" customFormat="1" ht="16.5">
      <c r="A90" s="20" t="s">
        <v>49</v>
      </c>
      <c r="B90" s="166" t="s">
        <v>349</v>
      </c>
      <c r="C90" s="18"/>
      <c r="D90" s="18"/>
      <c r="E90" s="18"/>
      <c r="F90" s="21"/>
      <c r="G90" s="19"/>
      <c r="H90" s="19"/>
      <c r="I90" s="19"/>
      <c r="J90" s="19"/>
      <c r="K90" s="19"/>
      <c r="L90" s="19"/>
      <c r="M90" s="19"/>
      <c r="N90" s="19"/>
      <c r="O90" s="19"/>
      <c r="P90" s="19"/>
      <c r="Q90" s="19"/>
      <c r="R90" s="19"/>
      <c r="S90" s="143">
        <f t="shared" si="21"/>
        <v>1130</v>
      </c>
      <c r="T90" s="19"/>
      <c r="U90" s="19"/>
      <c r="V90" s="167">
        <v>1130</v>
      </c>
      <c r="W90" s="21"/>
      <c r="X90" s="137">
        <f t="shared" si="20"/>
        <v>0</v>
      </c>
      <c r="Y90" s="101"/>
    </row>
    <row r="91" spans="1:25" s="100" customFormat="1" ht="16.5">
      <c r="A91" s="20" t="s">
        <v>49</v>
      </c>
      <c r="B91" s="166" t="s">
        <v>350</v>
      </c>
      <c r="C91" s="18"/>
      <c r="D91" s="18"/>
      <c r="E91" s="18"/>
      <c r="F91" s="21"/>
      <c r="G91" s="19"/>
      <c r="H91" s="19"/>
      <c r="I91" s="19"/>
      <c r="J91" s="19"/>
      <c r="K91" s="19"/>
      <c r="L91" s="19"/>
      <c r="M91" s="19"/>
      <c r="N91" s="19"/>
      <c r="O91" s="19"/>
      <c r="P91" s="19"/>
      <c r="Q91" s="19"/>
      <c r="R91" s="19"/>
      <c r="S91" s="143">
        <f t="shared" si="21"/>
        <v>565</v>
      </c>
      <c r="T91" s="19"/>
      <c r="U91" s="19"/>
      <c r="V91" s="167">
        <v>565</v>
      </c>
      <c r="W91" s="21"/>
      <c r="X91" s="137">
        <f t="shared" si="20"/>
        <v>0</v>
      </c>
      <c r="Y91" s="101"/>
    </row>
    <row r="92" spans="1:25" s="100" customFormat="1" ht="16.5">
      <c r="A92" s="20" t="s">
        <v>49</v>
      </c>
      <c r="B92" s="166" t="s">
        <v>31</v>
      </c>
      <c r="C92" s="18"/>
      <c r="D92" s="18"/>
      <c r="E92" s="18"/>
      <c r="F92" s="21"/>
      <c r="G92" s="19"/>
      <c r="H92" s="19"/>
      <c r="I92" s="19"/>
      <c r="J92" s="19"/>
      <c r="K92" s="19"/>
      <c r="L92" s="19"/>
      <c r="M92" s="19"/>
      <c r="N92" s="19"/>
      <c r="O92" s="19"/>
      <c r="P92" s="19"/>
      <c r="Q92" s="19"/>
      <c r="R92" s="19"/>
      <c r="S92" s="143">
        <f t="shared" si="21"/>
        <v>565</v>
      </c>
      <c r="T92" s="19"/>
      <c r="U92" s="19"/>
      <c r="V92" s="167">
        <v>565</v>
      </c>
      <c r="W92" s="21"/>
      <c r="X92" s="137">
        <f t="shared" si="20"/>
        <v>0</v>
      </c>
      <c r="Y92" s="101"/>
    </row>
    <row r="93" spans="1:25" s="100" customFormat="1" ht="16.5">
      <c r="A93" s="20" t="s">
        <v>49</v>
      </c>
      <c r="B93" s="166" t="s">
        <v>351</v>
      </c>
      <c r="C93" s="18"/>
      <c r="D93" s="18"/>
      <c r="E93" s="18"/>
      <c r="F93" s="21"/>
      <c r="G93" s="19"/>
      <c r="H93" s="19"/>
      <c r="I93" s="19"/>
      <c r="J93" s="19"/>
      <c r="K93" s="19"/>
      <c r="L93" s="19"/>
      <c r="M93" s="19"/>
      <c r="N93" s="19"/>
      <c r="O93" s="19"/>
      <c r="P93" s="19"/>
      <c r="Q93" s="19"/>
      <c r="R93" s="19"/>
      <c r="S93" s="143">
        <f t="shared" si="21"/>
        <v>1130</v>
      </c>
      <c r="T93" s="19"/>
      <c r="U93" s="19"/>
      <c r="V93" s="167">
        <v>1130</v>
      </c>
      <c r="W93" s="21"/>
      <c r="X93" s="137">
        <f t="shared" si="20"/>
        <v>0</v>
      </c>
      <c r="Y93" s="101"/>
    </row>
    <row r="94" spans="1:25" s="101" customFormat="1" ht="16.5">
      <c r="A94" s="20" t="s">
        <v>49</v>
      </c>
      <c r="B94" s="166" t="s">
        <v>352</v>
      </c>
      <c r="C94" s="13"/>
      <c r="D94" s="21"/>
      <c r="E94" s="13"/>
      <c r="F94" s="13"/>
      <c r="G94" s="143"/>
      <c r="H94" s="23"/>
      <c r="I94" s="143"/>
      <c r="J94" s="163"/>
      <c r="K94" s="143"/>
      <c r="L94" s="23"/>
      <c r="M94" s="143"/>
      <c r="N94" s="23"/>
      <c r="O94" s="143"/>
      <c r="P94" s="23"/>
      <c r="Q94" s="143"/>
      <c r="R94" s="23"/>
      <c r="S94" s="143">
        <f t="shared" si="21"/>
        <v>565</v>
      </c>
      <c r="T94" s="25"/>
      <c r="U94" s="143"/>
      <c r="V94" s="167">
        <v>565</v>
      </c>
      <c r="W94" s="21"/>
      <c r="X94" s="137">
        <f t="shared" si="20"/>
        <v>0</v>
      </c>
    </row>
    <row r="95" spans="1:25" s="100" customFormat="1" ht="30">
      <c r="A95" s="28" t="s">
        <v>56</v>
      </c>
      <c r="B95" s="165" t="s">
        <v>353</v>
      </c>
      <c r="C95" s="10"/>
      <c r="D95" s="18"/>
      <c r="E95" s="10"/>
      <c r="F95" s="49"/>
      <c r="G95" s="145"/>
      <c r="H95" s="32"/>
      <c r="I95" s="145"/>
      <c r="J95" s="145"/>
      <c r="K95" s="145"/>
      <c r="L95" s="19"/>
      <c r="M95" s="19"/>
      <c r="N95" s="145"/>
      <c r="O95" s="145"/>
      <c r="P95" s="19"/>
      <c r="Q95" s="19"/>
      <c r="R95" s="145"/>
      <c r="S95" s="145">
        <f t="shared" si="21"/>
        <v>6480</v>
      </c>
      <c r="T95" s="19"/>
      <c r="U95" s="145"/>
      <c r="V95" s="161">
        <v>6480</v>
      </c>
      <c r="W95" s="21" t="s">
        <v>961</v>
      </c>
      <c r="X95" s="137">
        <f t="shared" si="20"/>
        <v>0</v>
      </c>
    </row>
    <row r="96" spans="1:25" s="100" customFormat="1" ht="16.5">
      <c r="A96" s="17" t="s">
        <v>57</v>
      </c>
      <c r="B96" s="139" t="s">
        <v>126</v>
      </c>
      <c r="C96" s="18"/>
      <c r="D96" s="18"/>
      <c r="E96" s="18"/>
      <c r="F96" s="21"/>
      <c r="G96" s="19"/>
      <c r="H96" s="19"/>
      <c r="I96" s="19"/>
      <c r="J96" s="19"/>
      <c r="K96" s="19"/>
      <c r="L96" s="19"/>
      <c r="M96" s="19"/>
      <c r="N96" s="19"/>
      <c r="O96" s="19"/>
      <c r="P96" s="19"/>
      <c r="Q96" s="19"/>
      <c r="R96" s="19"/>
      <c r="S96" s="19">
        <f>+SUM(S97:S105)</f>
        <v>171500</v>
      </c>
      <c r="T96" s="19"/>
      <c r="U96" s="19"/>
      <c r="V96" s="19">
        <f>+SUM(V97:V105)</f>
        <v>171500</v>
      </c>
      <c r="W96" s="18"/>
      <c r="X96" s="137">
        <f t="shared" si="20"/>
        <v>0</v>
      </c>
    </row>
    <row r="97" spans="1:25" s="100" customFormat="1" ht="16.5">
      <c r="A97" s="28" t="s">
        <v>49</v>
      </c>
      <c r="B97" s="150" t="s">
        <v>32</v>
      </c>
      <c r="C97" s="18"/>
      <c r="D97" s="18"/>
      <c r="E97" s="18"/>
      <c r="F97" s="21"/>
      <c r="G97" s="19"/>
      <c r="H97" s="19"/>
      <c r="I97" s="19"/>
      <c r="J97" s="19"/>
      <c r="K97" s="19"/>
      <c r="L97" s="19"/>
      <c r="M97" s="19"/>
      <c r="N97" s="19"/>
      <c r="O97" s="19"/>
      <c r="P97" s="19"/>
      <c r="Q97" s="19"/>
      <c r="R97" s="19"/>
      <c r="S97" s="168">
        <v>49200</v>
      </c>
      <c r="T97" s="19"/>
      <c r="U97" s="19"/>
      <c r="V97" s="168">
        <v>49200</v>
      </c>
      <c r="W97" s="18"/>
      <c r="X97" s="137">
        <f t="shared" si="20"/>
        <v>0</v>
      </c>
      <c r="Y97" s="101"/>
    </row>
    <row r="98" spans="1:25" s="100" customFormat="1" ht="16.5">
      <c r="A98" s="28" t="s">
        <v>49</v>
      </c>
      <c r="B98" s="150" t="s">
        <v>26</v>
      </c>
      <c r="C98" s="18"/>
      <c r="D98" s="18"/>
      <c r="E98" s="18"/>
      <c r="F98" s="21"/>
      <c r="G98" s="19"/>
      <c r="H98" s="19"/>
      <c r="I98" s="19"/>
      <c r="J98" s="19"/>
      <c r="K98" s="19"/>
      <c r="L98" s="19"/>
      <c r="M98" s="19"/>
      <c r="N98" s="19"/>
      <c r="O98" s="19"/>
      <c r="P98" s="19"/>
      <c r="Q98" s="19"/>
      <c r="R98" s="19"/>
      <c r="S98" s="168">
        <v>8000</v>
      </c>
      <c r="T98" s="19"/>
      <c r="U98" s="19"/>
      <c r="V98" s="168">
        <v>8000</v>
      </c>
      <c r="W98" s="18"/>
      <c r="X98" s="137">
        <f t="shared" si="20"/>
        <v>0</v>
      </c>
      <c r="Y98" s="101"/>
    </row>
    <row r="99" spans="1:25" s="101" customFormat="1" ht="16.5">
      <c r="A99" s="28" t="s">
        <v>49</v>
      </c>
      <c r="B99" s="150" t="s">
        <v>27</v>
      </c>
      <c r="C99" s="13"/>
      <c r="D99" s="21"/>
      <c r="E99" s="13"/>
      <c r="F99" s="33"/>
      <c r="G99" s="143"/>
      <c r="H99" s="23"/>
      <c r="I99" s="143"/>
      <c r="J99" s="23"/>
      <c r="K99" s="143"/>
      <c r="L99" s="23"/>
      <c r="M99" s="143"/>
      <c r="N99" s="23"/>
      <c r="O99" s="143"/>
      <c r="P99" s="23"/>
      <c r="Q99" s="143"/>
      <c r="R99" s="23"/>
      <c r="S99" s="168">
        <v>12000</v>
      </c>
      <c r="T99" s="25"/>
      <c r="U99" s="143"/>
      <c r="V99" s="168">
        <v>12000</v>
      </c>
      <c r="W99" s="21"/>
      <c r="X99" s="137">
        <f t="shared" si="20"/>
        <v>0</v>
      </c>
    </row>
    <row r="100" spans="1:25" s="100" customFormat="1" ht="16.5">
      <c r="A100" s="28" t="s">
        <v>49</v>
      </c>
      <c r="B100" s="150" t="s">
        <v>28</v>
      </c>
      <c r="C100" s="18"/>
      <c r="D100" s="18"/>
      <c r="E100" s="18"/>
      <c r="F100" s="21"/>
      <c r="G100" s="19"/>
      <c r="H100" s="19"/>
      <c r="I100" s="19"/>
      <c r="J100" s="19"/>
      <c r="K100" s="19"/>
      <c r="L100" s="19"/>
      <c r="M100" s="19"/>
      <c r="N100" s="19"/>
      <c r="O100" s="19"/>
      <c r="P100" s="19"/>
      <c r="Q100" s="19"/>
      <c r="R100" s="19"/>
      <c r="S100" s="168">
        <v>4000</v>
      </c>
      <c r="T100" s="19"/>
      <c r="U100" s="19"/>
      <c r="V100" s="168">
        <v>4000</v>
      </c>
      <c r="W100" s="18"/>
      <c r="X100" s="137">
        <f t="shared" si="20"/>
        <v>0</v>
      </c>
      <c r="Y100" s="101"/>
    </row>
    <row r="101" spans="1:25" s="100" customFormat="1" ht="16.5">
      <c r="A101" s="28" t="s">
        <v>49</v>
      </c>
      <c r="B101" s="150" t="s">
        <v>31</v>
      </c>
      <c r="C101" s="18"/>
      <c r="D101" s="18"/>
      <c r="E101" s="18"/>
      <c r="F101" s="21"/>
      <c r="G101" s="19"/>
      <c r="H101" s="19"/>
      <c r="I101" s="19"/>
      <c r="J101" s="19"/>
      <c r="K101" s="19"/>
      <c r="L101" s="19"/>
      <c r="M101" s="19"/>
      <c r="N101" s="19"/>
      <c r="O101" s="19"/>
      <c r="P101" s="19"/>
      <c r="Q101" s="19"/>
      <c r="R101" s="19"/>
      <c r="S101" s="168">
        <v>8000</v>
      </c>
      <c r="T101" s="19"/>
      <c r="U101" s="19"/>
      <c r="V101" s="168">
        <v>8000</v>
      </c>
      <c r="W101" s="18"/>
      <c r="X101" s="137">
        <f t="shared" si="20"/>
        <v>0</v>
      </c>
      <c r="Y101" s="101"/>
    </row>
    <row r="102" spans="1:25" s="100" customFormat="1" ht="16.5">
      <c r="A102" s="28" t="s">
        <v>49</v>
      </c>
      <c r="B102" s="150" t="s">
        <v>25</v>
      </c>
      <c r="C102" s="18"/>
      <c r="D102" s="18"/>
      <c r="E102" s="18"/>
      <c r="F102" s="21"/>
      <c r="G102" s="19"/>
      <c r="H102" s="19"/>
      <c r="I102" s="19"/>
      <c r="J102" s="19"/>
      <c r="K102" s="19"/>
      <c r="L102" s="19"/>
      <c r="M102" s="19"/>
      <c r="N102" s="19"/>
      <c r="O102" s="19"/>
      <c r="P102" s="19"/>
      <c r="Q102" s="19"/>
      <c r="R102" s="19"/>
      <c r="S102" s="168">
        <v>24000</v>
      </c>
      <c r="T102" s="19"/>
      <c r="U102" s="19"/>
      <c r="V102" s="168">
        <v>24000</v>
      </c>
      <c r="W102" s="18"/>
      <c r="X102" s="137">
        <f t="shared" si="20"/>
        <v>0</v>
      </c>
      <c r="Y102" s="101"/>
    </row>
    <row r="103" spans="1:25" s="101" customFormat="1" ht="16.5">
      <c r="A103" s="28" t="s">
        <v>49</v>
      </c>
      <c r="B103" s="150" t="s">
        <v>23</v>
      </c>
      <c r="C103" s="33"/>
      <c r="D103" s="21"/>
      <c r="E103" s="33"/>
      <c r="F103" s="34"/>
      <c r="G103" s="143"/>
      <c r="H103" s="23"/>
      <c r="I103" s="143"/>
      <c r="J103" s="163"/>
      <c r="K103" s="143"/>
      <c r="L103" s="23"/>
      <c r="M103" s="143"/>
      <c r="N103" s="23"/>
      <c r="O103" s="143"/>
      <c r="P103" s="23"/>
      <c r="Q103" s="143"/>
      <c r="R103" s="23"/>
      <c r="S103" s="168">
        <v>24000</v>
      </c>
      <c r="T103" s="25"/>
      <c r="U103" s="143"/>
      <c r="V103" s="168">
        <v>24000</v>
      </c>
      <c r="W103" s="21"/>
      <c r="X103" s="137">
        <f t="shared" si="20"/>
        <v>0</v>
      </c>
    </row>
    <row r="104" spans="1:25" s="100" customFormat="1" ht="16.5">
      <c r="A104" s="28" t="s">
        <v>49</v>
      </c>
      <c r="B104" s="150" t="s">
        <v>24</v>
      </c>
      <c r="C104" s="10"/>
      <c r="D104" s="18"/>
      <c r="E104" s="10"/>
      <c r="F104" s="49"/>
      <c r="G104" s="145"/>
      <c r="H104" s="32"/>
      <c r="I104" s="145"/>
      <c r="J104" s="145"/>
      <c r="K104" s="145"/>
      <c r="L104" s="19"/>
      <c r="M104" s="19"/>
      <c r="N104" s="145"/>
      <c r="O104" s="145"/>
      <c r="P104" s="19"/>
      <c r="Q104" s="19"/>
      <c r="R104" s="145"/>
      <c r="S104" s="168">
        <v>8000</v>
      </c>
      <c r="T104" s="19"/>
      <c r="U104" s="145"/>
      <c r="V104" s="168">
        <v>8000</v>
      </c>
      <c r="W104" s="18"/>
      <c r="X104" s="137">
        <f t="shared" si="20"/>
        <v>0</v>
      </c>
      <c r="Y104" s="101"/>
    </row>
    <row r="105" spans="1:25" s="100" customFormat="1" ht="16.5">
      <c r="A105" s="28" t="s">
        <v>49</v>
      </c>
      <c r="B105" s="150" t="s">
        <v>36</v>
      </c>
      <c r="C105" s="18"/>
      <c r="D105" s="18"/>
      <c r="E105" s="18"/>
      <c r="F105" s="21"/>
      <c r="G105" s="19"/>
      <c r="H105" s="19"/>
      <c r="I105" s="19"/>
      <c r="J105" s="19"/>
      <c r="K105" s="19"/>
      <c r="L105" s="19"/>
      <c r="M105" s="19"/>
      <c r="N105" s="19"/>
      <c r="O105" s="19"/>
      <c r="P105" s="19"/>
      <c r="Q105" s="19"/>
      <c r="R105" s="19"/>
      <c r="S105" s="168">
        <v>34300</v>
      </c>
      <c r="T105" s="19"/>
      <c r="U105" s="19"/>
      <c r="V105" s="168">
        <v>34300</v>
      </c>
      <c r="W105" s="18"/>
      <c r="X105" s="137">
        <f t="shared" si="20"/>
        <v>0</v>
      </c>
    </row>
    <row r="106" spans="1:25" s="100" customFormat="1" ht="64.5" customHeight="1">
      <c r="A106" s="17" t="s">
        <v>41</v>
      </c>
      <c r="B106" s="169" t="s">
        <v>354</v>
      </c>
      <c r="C106" s="18"/>
      <c r="D106" s="18"/>
      <c r="E106" s="18"/>
      <c r="F106" s="21"/>
      <c r="G106" s="19">
        <f>+G107+G125</f>
        <v>89900</v>
      </c>
      <c r="H106" s="19"/>
      <c r="I106" s="19"/>
      <c r="J106" s="19">
        <f>+J107+J125</f>
        <v>89900</v>
      </c>
      <c r="K106" s="19">
        <f>+K107+K125</f>
        <v>62329.290999999997</v>
      </c>
      <c r="L106" s="19"/>
      <c r="M106" s="19"/>
      <c r="N106" s="19">
        <f>+N107+N125</f>
        <v>62329.290999999997</v>
      </c>
      <c r="O106" s="19">
        <f>+O107+O125</f>
        <v>62329.290999999997</v>
      </c>
      <c r="P106" s="19"/>
      <c r="Q106" s="19"/>
      <c r="R106" s="19">
        <f>+R107+R125</f>
        <v>62329.290999999997</v>
      </c>
      <c r="S106" s="19">
        <f>+S107+S125</f>
        <v>26987</v>
      </c>
      <c r="T106" s="19"/>
      <c r="U106" s="19"/>
      <c r="V106" s="19">
        <f>+V107+V125</f>
        <v>26987</v>
      </c>
      <c r="W106" s="18"/>
      <c r="X106" s="137">
        <f t="shared" si="20"/>
        <v>0</v>
      </c>
    </row>
    <row r="107" spans="1:25" s="100" customFormat="1" ht="40.5" customHeight="1">
      <c r="A107" s="17" t="s">
        <v>4</v>
      </c>
      <c r="B107" s="169" t="s">
        <v>71</v>
      </c>
      <c r="C107" s="31"/>
      <c r="D107" s="18"/>
      <c r="E107" s="31"/>
      <c r="F107" s="33"/>
      <c r="G107" s="145">
        <f>G108+G112+G115+G119+G122</f>
        <v>78275</v>
      </c>
      <c r="H107" s="19"/>
      <c r="I107" s="19"/>
      <c r="J107" s="145">
        <f>J108+J112+J115+J119+J122</f>
        <v>78275</v>
      </c>
      <c r="K107" s="145">
        <f>K108+K112+K115+K119+K122</f>
        <v>54216.746999999996</v>
      </c>
      <c r="L107" s="19"/>
      <c r="M107" s="19"/>
      <c r="N107" s="145">
        <f>N108+N112+N115+N119+N122</f>
        <v>54216.746999999996</v>
      </c>
      <c r="O107" s="145">
        <f>O108+O112+O115+O119+O122</f>
        <v>54216.746999999996</v>
      </c>
      <c r="P107" s="19"/>
      <c r="Q107" s="19"/>
      <c r="R107" s="145">
        <f>R108+R112+R115+R119+R122</f>
        <v>54216.746999999996</v>
      </c>
      <c r="S107" s="145">
        <f>S108+S112+S115+S119+S122</f>
        <v>23969</v>
      </c>
      <c r="T107" s="19"/>
      <c r="U107" s="19"/>
      <c r="V107" s="145">
        <f>V108+V112+V115+V119+V122</f>
        <v>23969</v>
      </c>
      <c r="W107" s="18"/>
      <c r="X107" s="137">
        <f t="shared" si="20"/>
        <v>0</v>
      </c>
      <c r="Y107" s="101"/>
    </row>
    <row r="108" spans="1:25" s="100" customFormat="1" ht="16.5">
      <c r="A108" s="17" t="s">
        <v>20</v>
      </c>
      <c r="B108" s="169" t="s">
        <v>23</v>
      </c>
      <c r="C108" s="31"/>
      <c r="D108" s="18"/>
      <c r="E108" s="31"/>
      <c r="F108" s="33"/>
      <c r="G108" s="145">
        <f>G109</f>
        <v>20150</v>
      </c>
      <c r="H108" s="19"/>
      <c r="I108" s="19"/>
      <c r="J108" s="145">
        <f>J109</f>
        <v>20150</v>
      </c>
      <c r="K108" s="145">
        <f>K109</f>
        <v>14192.583999999999</v>
      </c>
      <c r="L108" s="19"/>
      <c r="M108" s="19"/>
      <c r="N108" s="145">
        <f>N109</f>
        <v>14192.583999999999</v>
      </c>
      <c r="O108" s="145">
        <f>O109</f>
        <v>14192.583999999999</v>
      </c>
      <c r="P108" s="19"/>
      <c r="Q108" s="19"/>
      <c r="R108" s="145">
        <f>R109</f>
        <v>14192.583999999999</v>
      </c>
      <c r="S108" s="32">
        <f>S109</f>
        <v>5957</v>
      </c>
      <c r="T108" s="19"/>
      <c r="U108" s="19"/>
      <c r="V108" s="32">
        <f>V109</f>
        <v>5957</v>
      </c>
      <c r="W108" s="18"/>
      <c r="X108" s="137">
        <f t="shared" si="20"/>
        <v>0</v>
      </c>
    </row>
    <row r="109" spans="1:25" s="100" customFormat="1" ht="16.5">
      <c r="A109" s="28" t="s">
        <v>49</v>
      </c>
      <c r="B109" s="170" t="s">
        <v>327</v>
      </c>
      <c r="C109" s="31"/>
      <c r="D109" s="18"/>
      <c r="E109" s="31"/>
      <c r="F109" s="33"/>
      <c r="G109" s="145">
        <f>SUM(G110:G111)</f>
        <v>20150</v>
      </c>
      <c r="H109" s="19"/>
      <c r="I109" s="19"/>
      <c r="J109" s="145">
        <f>SUM(J110:J111)</f>
        <v>20150</v>
      </c>
      <c r="K109" s="32">
        <f>SUM(K110:K111)</f>
        <v>14192.583999999999</v>
      </c>
      <c r="L109" s="19"/>
      <c r="M109" s="19"/>
      <c r="N109" s="145">
        <f>SUM(N110:N111)</f>
        <v>14192.583999999999</v>
      </c>
      <c r="O109" s="32">
        <f>SUM(O110:O111)</f>
        <v>14192.583999999999</v>
      </c>
      <c r="P109" s="19"/>
      <c r="Q109" s="19"/>
      <c r="R109" s="32">
        <f>SUM(R110:R111)</f>
        <v>14192.583999999999</v>
      </c>
      <c r="S109" s="32">
        <f>SUM(S110:S111)</f>
        <v>5957</v>
      </c>
      <c r="T109" s="19"/>
      <c r="U109" s="19"/>
      <c r="V109" s="32">
        <f>SUM(V110:V111)</f>
        <v>5957</v>
      </c>
      <c r="W109" s="18"/>
      <c r="X109" s="137">
        <f t="shared" si="20"/>
        <v>0</v>
      </c>
    </row>
    <row r="110" spans="1:25" s="100" customFormat="1" ht="30">
      <c r="A110" s="28" t="s">
        <v>962</v>
      </c>
      <c r="B110" s="88" t="s">
        <v>72</v>
      </c>
      <c r="C110" s="33" t="s">
        <v>355</v>
      </c>
      <c r="D110" s="18"/>
      <c r="E110" s="33" t="s">
        <v>127</v>
      </c>
      <c r="F110" s="22" t="s">
        <v>356</v>
      </c>
      <c r="G110" s="158">
        <v>12400</v>
      </c>
      <c r="H110" s="19"/>
      <c r="I110" s="19"/>
      <c r="J110" s="158">
        <v>12400</v>
      </c>
      <c r="K110" s="158">
        <v>8370</v>
      </c>
      <c r="L110" s="19"/>
      <c r="M110" s="19"/>
      <c r="N110" s="158">
        <v>8370</v>
      </c>
      <c r="O110" s="158">
        <v>8370</v>
      </c>
      <c r="P110" s="19"/>
      <c r="Q110" s="19"/>
      <c r="R110" s="158">
        <v>8370</v>
      </c>
      <c r="S110" s="23">
        <v>4030</v>
      </c>
      <c r="T110" s="19"/>
      <c r="U110" s="19"/>
      <c r="V110" s="23">
        <v>4030</v>
      </c>
      <c r="W110" s="18"/>
      <c r="X110" s="137">
        <f t="shared" si="20"/>
        <v>0</v>
      </c>
    </row>
    <row r="111" spans="1:25" s="100" customFormat="1" ht="30">
      <c r="A111" s="28" t="s">
        <v>962</v>
      </c>
      <c r="B111" s="88" t="s">
        <v>73</v>
      </c>
      <c r="C111" s="33" t="s">
        <v>357</v>
      </c>
      <c r="D111" s="18"/>
      <c r="E111" s="33" t="s">
        <v>127</v>
      </c>
      <c r="F111" s="22" t="s">
        <v>358</v>
      </c>
      <c r="G111" s="158">
        <v>7750</v>
      </c>
      <c r="H111" s="19"/>
      <c r="I111" s="19"/>
      <c r="J111" s="158">
        <v>7750</v>
      </c>
      <c r="K111" s="158">
        <v>5822.5839999999998</v>
      </c>
      <c r="L111" s="19"/>
      <c r="M111" s="19"/>
      <c r="N111" s="158">
        <v>5822.5839999999998</v>
      </c>
      <c r="O111" s="158">
        <v>5822.5839999999998</v>
      </c>
      <c r="P111" s="19"/>
      <c r="Q111" s="19"/>
      <c r="R111" s="158">
        <v>5822.5839999999998</v>
      </c>
      <c r="S111" s="23">
        <v>1927</v>
      </c>
      <c r="T111" s="19"/>
      <c r="U111" s="19"/>
      <c r="V111" s="23">
        <v>1927</v>
      </c>
      <c r="W111" s="18"/>
      <c r="X111" s="137">
        <f t="shared" si="20"/>
        <v>0</v>
      </c>
    </row>
    <row r="112" spans="1:25" s="100" customFormat="1" ht="16.5">
      <c r="A112" s="17" t="s">
        <v>21</v>
      </c>
      <c r="B112" s="169" t="s">
        <v>26</v>
      </c>
      <c r="C112" s="31"/>
      <c r="D112" s="18"/>
      <c r="E112" s="31"/>
      <c r="F112" s="33"/>
      <c r="G112" s="145">
        <f>G113</f>
        <v>2325</v>
      </c>
      <c r="H112" s="19"/>
      <c r="I112" s="19"/>
      <c r="J112" s="145">
        <f>J113</f>
        <v>2325</v>
      </c>
      <c r="K112" s="145">
        <f>K113</f>
        <v>2080.605</v>
      </c>
      <c r="L112" s="19"/>
      <c r="M112" s="19"/>
      <c r="N112" s="145">
        <f>N113</f>
        <v>2080.605</v>
      </c>
      <c r="O112" s="145">
        <f>O113</f>
        <v>2080.605</v>
      </c>
      <c r="P112" s="19"/>
      <c r="Q112" s="19"/>
      <c r="R112" s="145">
        <f>R113</f>
        <v>2080.605</v>
      </c>
      <c r="S112" s="32">
        <f>S113</f>
        <v>156</v>
      </c>
      <c r="T112" s="19"/>
      <c r="U112" s="19"/>
      <c r="V112" s="32">
        <f>V113</f>
        <v>156</v>
      </c>
      <c r="W112" s="18"/>
      <c r="X112" s="137">
        <f t="shared" si="20"/>
        <v>0</v>
      </c>
    </row>
    <row r="113" spans="1:25" s="100" customFormat="1" ht="16.5">
      <c r="A113" s="28" t="s">
        <v>49</v>
      </c>
      <c r="B113" s="170" t="s">
        <v>327</v>
      </c>
      <c r="C113" s="31"/>
      <c r="D113" s="18"/>
      <c r="E113" s="31"/>
      <c r="F113" s="33"/>
      <c r="G113" s="145">
        <f>SUM(G114:G114)</f>
        <v>2325</v>
      </c>
      <c r="H113" s="19"/>
      <c r="I113" s="19"/>
      <c r="J113" s="145">
        <f>SUM(J114:J114)</f>
        <v>2325</v>
      </c>
      <c r="K113" s="145">
        <f>SUM(K114:K114)</f>
        <v>2080.605</v>
      </c>
      <c r="L113" s="19"/>
      <c r="M113" s="19"/>
      <c r="N113" s="145">
        <f>SUM(N114:N114)</f>
        <v>2080.605</v>
      </c>
      <c r="O113" s="145">
        <f>SUM(O114:O114)</f>
        <v>2080.605</v>
      </c>
      <c r="P113" s="19"/>
      <c r="Q113" s="19"/>
      <c r="R113" s="145">
        <f>SUM(R114:R114)</f>
        <v>2080.605</v>
      </c>
      <c r="S113" s="32">
        <f>SUM(S114:S114)</f>
        <v>156</v>
      </c>
      <c r="T113" s="19"/>
      <c r="U113" s="19"/>
      <c r="V113" s="32">
        <f>SUM(V114:V114)</f>
        <v>156</v>
      </c>
      <c r="W113" s="18"/>
      <c r="X113" s="137">
        <f t="shared" si="20"/>
        <v>0</v>
      </c>
    </row>
    <row r="114" spans="1:25" s="100" customFormat="1" ht="32.25" customHeight="1">
      <c r="A114" s="28" t="s">
        <v>962</v>
      </c>
      <c r="B114" s="54" t="s">
        <v>74</v>
      </c>
      <c r="C114" s="33" t="s">
        <v>359</v>
      </c>
      <c r="D114" s="18"/>
      <c r="E114" s="33" t="s">
        <v>127</v>
      </c>
      <c r="F114" s="22" t="s">
        <v>360</v>
      </c>
      <c r="G114" s="158">
        <v>2325</v>
      </c>
      <c r="H114" s="19"/>
      <c r="I114" s="19"/>
      <c r="J114" s="158">
        <v>2325</v>
      </c>
      <c r="K114" s="143">
        <v>2080.605</v>
      </c>
      <c r="L114" s="19"/>
      <c r="M114" s="19"/>
      <c r="N114" s="143">
        <v>2080.605</v>
      </c>
      <c r="O114" s="143">
        <v>2080.605</v>
      </c>
      <c r="P114" s="19"/>
      <c r="Q114" s="19"/>
      <c r="R114" s="143">
        <v>2080.605</v>
      </c>
      <c r="S114" s="143">
        <f>+T114+U114+V114</f>
        <v>156</v>
      </c>
      <c r="T114" s="19"/>
      <c r="U114" s="19"/>
      <c r="V114" s="158">
        <v>156</v>
      </c>
      <c r="W114" s="18"/>
      <c r="X114" s="137">
        <f t="shared" si="20"/>
        <v>0</v>
      </c>
    </row>
    <row r="115" spans="1:25" s="100" customFormat="1" ht="16.5">
      <c r="A115" s="17" t="s">
        <v>51</v>
      </c>
      <c r="B115" s="169" t="s">
        <v>27</v>
      </c>
      <c r="C115" s="31"/>
      <c r="D115" s="18"/>
      <c r="E115" s="31"/>
      <c r="F115" s="33"/>
      <c r="G115" s="145">
        <f>G116</f>
        <v>38750</v>
      </c>
      <c r="H115" s="19"/>
      <c r="I115" s="19"/>
      <c r="J115" s="145">
        <f>J116</f>
        <v>38750</v>
      </c>
      <c r="K115" s="145">
        <f>K116</f>
        <v>26357</v>
      </c>
      <c r="L115" s="19"/>
      <c r="M115" s="19"/>
      <c r="N115" s="145">
        <f>N116</f>
        <v>26357</v>
      </c>
      <c r="O115" s="145">
        <f>O116</f>
        <v>26357</v>
      </c>
      <c r="P115" s="19"/>
      <c r="Q115" s="19"/>
      <c r="R115" s="145">
        <f>R116</f>
        <v>26357</v>
      </c>
      <c r="S115" s="145">
        <f>S116</f>
        <v>12393</v>
      </c>
      <c r="T115" s="19"/>
      <c r="U115" s="19"/>
      <c r="V115" s="145">
        <f>V116</f>
        <v>12393</v>
      </c>
      <c r="W115" s="18"/>
      <c r="X115" s="137">
        <f t="shared" si="20"/>
        <v>0</v>
      </c>
    </row>
    <row r="116" spans="1:25" s="100" customFormat="1" ht="16.5">
      <c r="A116" s="28" t="s">
        <v>49</v>
      </c>
      <c r="B116" s="170" t="s">
        <v>327</v>
      </c>
      <c r="C116" s="31"/>
      <c r="D116" s="18"/>
      <c r="E116" s="31"/>
      <c r="F116" s="33"/>
      <c r="G116" s="145">
        <f>SUM(G117:G118)</f>
        <v>38750</v>
      </c>
      <c r="H116" s="19"/>
      <c r="I116" s="19"/>
      <c r="J116" s="145">
        <f>SUM(J117:J118)</f>
        <v>38750</v>
      </c>
      <c r="K116" s="145">
        <f>SUM(K117:K118)</f>
        <v>26357</v>
      </c>
      <c r="L116" s="19"/>
      <c r="M116" s="19"/>
      <c r="N116" s="145">
        <f>SUM(N117:N118)</f>
        <v>26357</v>
      </c>
      <c r="O116" s="145">
        <f>SUM(O117:O118)</f>
        <v>26357</v>
      </c>
      <c r="P116" s="19"/>
      <c r="Q116" s="19"/>
      <c r="R116" s="145">
        <f>SUM(R117:R118)</f>
        <v>26357</v>
      </c>
      <c r="S116" s="145">
        <f>SUM(S117:S118)</f>
        <v>12393</v>
      </c>
      <c r="T116" s="19"/>
      <c r="U116" s="19"/>
      <c r="V116" s="145">
        <f>SUM(V117:V118)</f>
        <v>12393</v>
      </c>
      <c r="W116" s="18"/>
      <c r="X116" s="137">
        <f t="shared" si="20"/>
        <v>0</v>
      </c>
    </row>
    <row r="117" spans="1:25" s="100" customFormat="1" ht="150">
      <c r="A117" s="28" t="s">
        <v>962</v>
      </c>
      <c r="B117" s="54" t="s">
        <v>75</v>
      </c>
      <c r="C117" s="33" t="s">
        <v>963</v>
      </c>
      <c r="D117" s="18"/>
      <c r="E117" s="33" t="s">
        <v>127</v>
      </c>
      <c r="F117" s="171" t="s">
        <v>361</v>
      </c>
      <c r="G117" s="158">
        <v>21700</v>
      </c>
      <c r="H117" s="19"/>
      <c r="I117" s="19"/>
      <c r="J117" s="158">
        <v>21700</v>
      </c>
      <c r="K117" s="143">
        <v>14748</v>
      </c>
      <c r="L117" s="19"/>
      <c r="M117" s="19"/>
      <c r="N117" s="143">
        <v>14748</v>
      </c>
      <c r="O117" s="143">
        <v>14748</v>
      </c>
      <c r="P117" s="19"/>
      <c r="Q117" s="19"/>
      <c r="R117" s="143">
        <v>14748</v>
      </c>
      <c r="S117" s="143">
        <f>+T117+U117+V117</f>
        <v>6952</v>
      </c>
      <c r="T117" s="19"/>
      <c r="U117" s="19"/>
      <c r="V117" s="143">
        <v>6952</v>
      </c>
      <c r="W117" s="18"/>
      <c r="X117" s="137">
        <f t="shared" si="20"/>
        <v>0</v>
      </c>
    </row>
    <row r="118" spans="1:25" s="101" customFormat="1" ht="105">
      <c r="A118" s="20" t="s">
        <v>962</v>
      </c>
      <c r="B118" s="54" t="s">
        <v>76</v>
      </c>
      <c r="C118" s="33" t="s">
        <v>362</v>
      </c>
      <c r="D118" s="21"/>
      <c r="E118" s="33" t="s">
        <v>127</v>
      </c>
      <c r="F118" s="171" t="s">
        <v>363</v>
      </c>
      <c r="G118" s="158">
        <v>17050</v>
      </c>
      <c r="H118" s="23"/>
      <c r="I118" s="143"/>
      <c r="J118" s="158">
        <v>17050</v>
      </c>
      <c r="K118" s="143">
        <v>11609</v>
      </c>
      <c r="L118" s="23"/>
      <c r="M118" s="143"/>
      <c r="N118" s="143">
        <v>11609</v>
      </c>
      <c r="O118" s="143">
        <v>11609</v>
      </c>
      <c r="P118" s="23"/>
      <c r="Q118" s="143"/>
      <c r="R118" s="143">
        <v>11609</v>
      </c>
      <c r="S118" s="143">
        <f>+T118+U118+V118</f>
        <v>5441</v>
      </c>
      <c r="T118" s="23"/>
      <c r="U118" s="143"/>
      <c r="V118" s="143">
        <v>5441</v>
      </c>
      <c r="W118" s="21"/>
      <c r="X118" s="137">
        <f t="shared" si="20"/>
        <v>0</v>
      </c>
    </row>
    <row r="119" spans="1:25" s="101" customFormat="1" ht="16.5">
      <c r="A119" s="31">
        <v>4</v>
      </c>
      <c r="B119" s="169" t="s">
        <v>28</v>
      </c>
      <c r="C119" s="31"/>
      <c r="D119" s="21"/>
      <c r="E119" s="31"/>
      <c r="F119" s="33"/>
      <c r="G119" s="145">
        <f>+G120</f>
        <v>9300</v>
      </c>
      <c r="H119" s="23"/>
      <c r="I119" s="143"/>
      <c r="J119" s="145">
        <f>+J120</f>
        <v>9300</v>
      </c>
      <c r="K119" s="145">
        <f>+K120</f>
        <v>6355.558</v>
      </c>
      <c r="L119" s="25"/>
      <c r="M119" s="25"/>
      <c r="N119" s="145">
        <f>+N120</f>
        <v>6355.558</v>
      </c>
      <c r="O119" s="145">
        <f>+O120</f>
        <v>6355.558</v>
      </c>
      <c r="P119" s="25"/>
      <c r="Q119" s="25"/>
      <c r="R119" s="145">
        <f>+R120</f>
        <v>6355.558</v>
      </c>
      <c r="S119" s="145">
        <f>+S120</f>
        <v>2944</v>
      </c>
      <c r="T119" s="25"/>
      <c r="U119" s="25"/>
      <c r="V119" s="145">
        <f>+V120</f>
        <v>2944</v>
      </c>
      <c r="W119" s="21"/>
      <c r="X119" s="137">
        <f t="shared" si="20"/>
        <v>0</v>
      </c>
    </row>
    <row r="120" spans="1:25" s="101" customFormat="1" ht="16.5">
      <c r="A120" s="28" t="s">
        <v>49</v>
      </c>
      <c r="B120" s="170" t="s">
        <v>327</v>
      </c>
      <c r="C120" s="31"/>
      <c r="D120" s="21"/>
      <c r="E120" s="31"/>
      <c r="F120" s="33"/>
      <c r="G120" s="145">
        <f>SUM(G121:G121)</f>
        <v>9300</v>
      </c>
      <c r="H120" s="23"/>
      <c r="I120" s="143"/>
      <c r="J120" s="145">
        <f>SUM(J121:J121)</f>
        <v>9300</v>
      </c>
      <c r="K120" s="145">
        <f>SUM(K121:K121)</f>
        <v>6355.558</v>
      </c>
      <c r="L120" s="25"/>
      <c r="M120" s="25"/>
      <c r="N120" s="145">
        <f>SUM(N121:N121)</f>
        <v>6355.558</v>
      </c>
      <c r="O120" s="145">
        <f>SUM(O121:O121)</f>
        <v>6355.558</v>
      </c>
      <c r="P120" s="25"/>
      <c r="Q120" s="25"/>
      <c r="R120" s="145">
        <f>SUM(R121:R121)</f>
        <v>6355.558</v>
      </c>
      <c r="S120" s="145">
        <f>SUM(S121:S121)</f>
        <v>2944</v>
      </c>
      <c r="T120" s="25"/>
      <c r="U120" s="25"/>
      <c r="V120" s="145">
        <f>SUM(V121:V121)</f>
        <v>2944</v>
      </c>
      <c r="W120" s="21"/>
      <c r="X120" s="137">
        <f t="shared" si="20"/>
        <v>0</v>
      </c>
    </row>
    <row r="121" spans="1:25" s="101" customFormat="1" ht="30">
      <c r="A121" s="28" t="s">
        <v>962</v>
      </c>
      <c r="B121" s="54" t="s">
        <v>77</v>
      </c>
      <c r="C121" s="33" t="s">
        <v>520</v>
      </c>
      <c r="D121" s="21"/>
      <c r="E121" s="33" t="s">
        <v>127</v>
      </c>
      <c r="F121" s="171" t="s">
        <v>364</v>
      </c>
      <c r="G121" s="158">
        <v>9300</v>
      </c>
      <c r="H121" s="23"/>
      <c r="I121" s="143"/>
      <c r="J121" s="158">
        <v>9300</v>
      </c>
      <c r="K121" s="143">
        <v>6355.558</v>
      </c>
      <c r="L121" s="25"/>
      <c r="M121" s="25"/>
      <c r="N121" s="143">
        <v>6355.558</v>
      </c>
      <c r="O121" s="143">
        <v>6355.558</v>
      </c>
      <c r="P121" s="25"/>
      <c r="Q121" s="25"/>
      <c r="R121" s="143">
        <v>6355.558</v>
      </c>
      <c r="S121" s="143">
        <f>+T121+U121+V121</f>
        <v>2944</v>
      </c>
      <c r="T121" s="25"/>
      <c r="U121" s="25"/>
      <c r="V121" s="143">
        <v>2944</v>
      </c>
      <c r="W121" s="21"/>
      <c r="X121" s="137">
        <f t="shared" si="20"/>
        <v>0</v>
      </c>
    </row>
    <row r="122" spans="1:25" s="100" customFormat="1" ht="16.5">
      <c r="A122" s="35">
        <v>5</v>
      </c>
      <c r="B122" s="169" t="s">
        <v>24</v>
      </c>
      <c r="C122" s="31"/>
      <c r="D122" s="18"/>
      <c r="E122" s="31"/>
      <c r="F122" s="33"/>
      <c r="G122" s="145">
        <f>+G123</f>
        <v>7750</v>
      </c>
      <c r="H122" s="32"/>
      <c r="I122" s="145"/>
      <c r="J122" s="145">
        <f>+J123</f>
        <v>7750</v>
      </c>
      <c r="K122" s="145">
        <f>+K123</f>
        <v>5231</v>
      </c>
      <c r="L122" s="19"/>
      <c r="M122" s="19"/>
      <c r="N122" s="145">
        <f>+N123</f>
        <v>5231</v>
      </c>
      <c r="O122" s="145">
        <f>+O123</f>
        <v>5231</v>
      </c>
      <c r="P122" s="19"/>
      <c r="Q122" s="19"/>
      <c r="R122" s="145">
        <f>+R123</f>
        <v>5231</v>
      </c>
      <c r="S122" s="145">
        <f>+S123</f>
        <v>2519</v>
      </c>
      <c r="T122" s="19"/>
      <c r="U122" s="19"/>
      <c r="V122" s="145">
        <f>+V123</f>
        <v>2519</v>
      </c>
      <c r="W122" s="18"/>
      <c r="X122" s="137">
        <f t="shared" si="20"/>
        <v>0</v>
      </c>
    </row>
    <row r="123" spans="1:25" s="101" customFormat="1" ht="16.5">
      <c r="A123" s="28" t="s">
        <v>49</v>
      </c>
      <c r="B123" s="170" t="s">
        <v>327</v>
      </c>
      <c r="C123" s="31"/>
      <c r="D123" s="21"/>
      <c r="E123" s="31"/>
      <c r="F123" s="33"/>
      <c r="G123" s="145">
        <f>SUM(G124:G124)</f>
        <v>7750</v>
      </c>
      <c r="H123" s="23"/>
      <c r="I123" s="143"/>
      <c r="J123" s="145">
        <f>SUM(J124:J124)</f>
        <v>7750</v>
      </c>
      <c r="K123" s="145">
        <f>SUM(K124:K124)</f>
        <v>5231</v>
      </c>
      <c r="L123" s="25"/>
      <c r="M123" s="25"/>
      <c r="N123" s="145">
        <f>SUM(N124:N124)</f>
        <v>5231</v>
      </c>
      <c r="O123" s="145">
        <f>SUM(O124:O124)</f>
        <v>5231</v>
      </c>
      <c r="P123" s="25"/>
      <c r="Q123" s="25"/>
      <c r="R123" s="145">
        <f>SUM(R124:R124)</f>
        <v>5231</v>
      </c>
      <c r="S123" s="145">
        <f>SUM(S124:S124)</f>
        <v>2519</v>
      </c>
      <c r="T123" s="25"/>
      <c r="U123" s="25"/>
      <c r="V123" s="145">
        <f>SUM(V124:V124)</f>
        <v>2519</v>
      </c>
      <c r="W123" s="21"/>
      <c r="X123" s="137">
        <f t="shared" si="20"/>
        <v>0</v>
      </c>
    </row>
    <row r="124" spans="1:25" s="101" customFormat="1" ht="60">
      <c r="A124" s="28" t="s">
        <v>962</v>
      </c>
      <c r="B124" s="54" t="s">
        <v>78</v>
      </c>
      <c r="C124" s="33" t="s">
        <v>964</v>
      </c>
      <c r="D124" s="21"/>
      <c r="E124" s="33" t="s">
        <v>127</v>
      </c>
      <c r="F124" s="171" t="s">
        <v>365</v>
      </c>
      <c r="G124" s="158">
        <v>7750</v>
      </c>
      <c r="H124" s="23"/>
      <c r="I124" s="143"/>
      <c r="J124" s="158">
        <v>7750</v>
      </c>
      <c r="K124" s="143">
        <v>5231</v>
      </c>
      <c r="L124" s="25"/>
      <c r="M124" s="25"/>
      <c r="N124" s="143">
        <v>5231</v>
      </c>
      <c r="O124" s="143">
        <v>5231</v>
      </c>
      <c r="P124" s="25"/>
      <c r="Q124" s="25"/>
      <c r="R124" s="143">
        <v>5231</v>
      </c>
      <c r="S124" s="143">
        <f>+T124+U124+V124</f>
        <v>2519</v>
      </c>
      <c r="T124" s="25"/>
      <c r="U124" s="25"/>
      <c r="V124" s="143">
        <v>2519</v>
      </c>
      <c r="W124" s="21"/>
      <c r="X124" s="137">
        <f t="shared" si="20"/>
        <v>0</v>
      </c>
    </row>
    <row r="125" spans="1:25" s="100" customFormat="1" ht="36.75" customHeight="1">
      <c r="A125" s="35" t="s">
        <v>5</v>
      </c>
      <c r="B125" s="172" t="s">
        <v>79</v>
      </c>
      <c r="C125" s="37"/>
      <c r="D125" s="18"/>
      <c r="E125" s="37"/>
      <c r="F125" s="27"/>
      <c r="G125" s="145">
        <f>G126+G129+G135+G132</f>
        <v>11625</v>
      </c>
      <c r="H125" s="19"/>
      <c r="I125" s="19"/>
      <c r="J125" s="145">
        <f>J126+J129+J135+J132</f>
        <v>11625</v>
      </c>
      <c r="K125" s="145">
        <f>K126+K129+K135+K132</f>
        <v>8112.5439999999999</v>
      </c>
      <c r="L125" s="19"/>
      <c r="M125" s="19"/>
      <c r="N125" s="145">
        <f>N126+N129+N135+N132</f>
        <v>8112.5439999999999</v>
      </c>
      <c r="O125" s="145">
        <f>O126+O129+O135+O132</f>
        <v>8112.5439999999999</v>
      </c>
      <c r="P125" s="19"/>
      <c r="Q125" s="19"/>
      <c r="R125" s="145">
        <f>R126+R129+R135+R132</f>
        <v>8112.5439999999999</v>
      </c>
      <c r="S125" s="145">
        <f>S126+S129+S135+S132</f>
        <v>3018</v>
      </c>
      <c r="T125" s="19"/>
      <c r="U125" s="19"/>
      <c r="V125" s="145">
        <f>V126+V129+V135+V132</f>
        <v>3018</v>
      </c>
      <c r="W125" s="18"/>
      <c r="X125" s="137">
        <f t="shared" si="20"/>
        <v>0</v>
      </c>
      <c r="Y125" s="101"/>
    </row>
    <row r="126" spans="1:25" s="100" customFormat="1" ht="16.5">
      <c r="A126" s="35">
        <v>1</v>
      </c>
      <c r="B126" s="169" t="s">
        <v>25</v>
      </c>
      <c r="C126" s="31"/>
      <c r="D126" s="18"/>
      <c r="E126" s="31"/>
      <c r="F126" s="33"/>
      <c r="G126" s="145">
        <f>G127</f>
        <v>2325</v>
      </c>
      <c r="H126" s="32"/>
      <c r="I126" s="145"/>
      <c r="J126" s="145">
        <f>J127</f>
        <v>2325</v>
      </c>
      <c r="K126" s="145">
        <f>K127</f>
        <v>1569</v>
      </c>
      <c r="L126" s="19"/>
      <c r="M126" s="145"/>
      <c r="N126" s="145">
        <f>N127</f>
        <v>1569</v>
      </c>
      <c r="O126" s="145">
        <f>O127</f>
        <v>1569</v>
      </c>
      <c r="P126" s="19"/>
      <c r="Q126" s="145"/>
      <c r="R126" s="145">
        <f>R127</f>
        <v>1569</v>
      </c>
      <c r="S126" s="145">
        <f>S127</f>
        <v>756</v>
      </c>
      <c r="T126" s="19"/>
      <c r="U126" s="145"/>
      <c r="V126" s="145">
        <f>V127</f>
        <v>756</v>
      </c>
      <c r="W126" s="18"/>
      <c r="X126" s="137">
        <f t="shared" si="20"/>
        <v>0</v>
      </c>
    </row>
    <row r="127" spans="1:25" s="102" customFormat="1" ht="16.5">
      <c r="A127" s="28" t="s">
        <v>49</v>
      </c>
      <c r="B127" s="170" t="s">
        <v>327</v>
      </c>
      <c r="C127" s="31"/>
      <c r="D127" s="18"/>
      <c r="E127" s="31"/>
      <c r="F127" s="33"/>
      <c r="G127" s="145">
        <f>SUM(G128:G128)</f>
        <v>2325</v>
      </c>
      <c r="H127" s="19"/>
      <c r="I127" s="19"/>
      <c r="J127" s="145">
        <f>SUM(J128:J128)</f>
        <v>2325</v>
      </c>
      <c r="K127" s="145">
        <f>SUM(K128:K128)</f>
        <v>1569</v>
      </c>
      <c r="L127" s="19"/>
      <c r="M127" s="19"/>
      <c r="N127" s="145">
        <f>SUM(N128:N128)</f>
        <v>1569</v>
      </c>
      <c r="O127" s="145">
        <f>SUM(O128:O128)</f>
        <v>1569</v>
      </c>
      <c r="P127" s="19"/>
      <c r="Q127" s="19"/>
      <c r="R127" s="145">
        <f>SUM(R128:R128)</f>
        <v>1569</v>
      </c>
      <c r="S127" s="145">
        <f>SUM(S128:S128)</f>
        <v>756</v>
      </c>
      <c r="T127" s="19"/>
      <c r="U127" s="19"/>
      <c r="V127" s="145">
        <f>SUM(V128:V128)</f>
        <v>756</v>
      </c>
      <c r="W127" s="18"/>
      <c r="X127" s="137">
        <f t="shared" si="20"/>
        <v>0</v>
      </c>
    </row>
    <row r="128" spans="1:25" s="100" customFormat="1" ht="60">
      <c r="A128" s="28" t="s">
        <v>962</v>
      </c>
      <c r="B128" s="88" t="s">
        <v>80</v>
      </c>
      <c r="C128" s="33" t="s">
        <v>366</v>
      </c>
      <c r="D128" s="33" t="s">
        <v>367</v>
      </c>
      <c r="E128" s="33" t="s">
        <v>127</v>
      </c>
      <c r="F128" s="171" t="s">
        <v>368</v>
      </c>
      <c r="G128" s="158">
        <v>2325</v>
      </c>
      <c r="H128" s="19"/>
      <c r="I128" s="19"/>
      <c r="J128" s="158">
        <v>2325</v>
      </c>
      <c r="K128" s="143">
        <f>+L128+M128+N128</f>
        <v>1569</v>
      </c>
      <c r="L128" s="19"/>
      <c r="M128" s="19"/>
      <c r="N128" s="143">
        <v>1569</v>
      </c>
      <c r="O128" s="143">
        <f>+P128+Q128+R128</f>
        <v>1569</v>
      </c>
      <c r="P128" s="19"/>
      <c r="Q128" s="19"/>
      <c r="R128" s="143">
        <v>1569</v>
      </c>
      <c r="S128" s="143">
        <f>+T128+U128+V128</f>
        <v>756</v>
      </c>
      <c r="T128" s="19"/>
      <c r="U128" s="19"/>
      <c r="V128" s="143">
        <v>756</v>
      </c>
      <c r="W128" s="18"/>
      <c r="X128" s="137">
        <f t="shared" si="20"/>
        <v>0</v>
      </c>
    </row>
    <row r="129" spans="1:26" s="100" customFormat="1" ht="16.5">
      <c r="A129" s="35">
        <v>2</v>
      </c>
      <c r="B129" s="169" t="s">
        <v>23</v>
      </c>
      <c r="C129" s="31"/>
      <c r="D129" s="18"/>
      <c r="E129" s="31"/>
      <c r="F129" s="33"/>
      <c r="G129" s="145">
        <f>G130</f>
        <v>2325</v>
      </c>
      <c r="H129" s="32"/>
      <c r="I129" s="145"/>
      <c r="J129" s="145">
        <f>J130</f>
        <v>2325</v>
      </c>
      <c r="K129" s="145">
        <f>K130</f>
        <v>1675.5440000000001</v>
      </c>
      <c r="L129" s="19"/>
      <c r="M129" s="145"/>
      <c r="N129" s="145">
        <f>N130</f>
        <v>1675.5440000000001</v>
      </c>
      <c r="O129" s="145">
        <f>O130</f>
        <v>1675.5440000000001</v>
      </c>
      <c r="P129" s="19"/>
      <c r="Q129" s="145"/>
      <c r="R129" s="145">
        <f>R130</f>
        <v>1675.5440000000001</v>
      </c>
      <c r="S129" s="145">
        <f>S130</f>
        <v>155</v>
      </c>
      <c r="T129" s="19"/>
      <c r="U129" s="145"/>
      <c r="V129" s="145">
        <f>V130</f>
        <v>155</v>
      </c>
      <c r="W129" s="18"/>
      <c r="X129" s="137">
        <f t="shared" si="20"/>
        <v>0</v>
      </c>
    </row>
    <row r="130" spans="1:26" s="102" customFormat="1" ht="16.5">
      <c r="A130" s="28" t="s">
        <v>49</v>
      </c>
      <c r="B130" s="170" t="s">
        <v>327</v>
      </c>
      <c r="C130" s="31"/>
      <c r="D130" s="18"/>
      <c r="E130" s="31"/>
      <c r="F130" s="33"/>
      <c r="G130" s="145">
        <f>SUM(G131:G131)</f>
        <v>2325</v>
      </c>
      <c r="H130" s="19"/>
      <c r="I130" s="19"/>
      <c r="J130" s="145">
        <f>SUM(J131:J131)</f>
        <v>2325</v>
      </c>
      <c r="K130" s="145">
        <f>SUM(K131:K131)</f>
        <v>1675.5440000000001</v>
      </c>
      <c r="L130" s="19"/>
      <c r="M130" s="19"/>
      <c r="N130" s="145">
        <f>SUM(N131:N131)</f>
        <v>1675.5440000000001</v>
      </c>
      <c r="O130" s="145">
        <f>SUM(O131:O131)</f>
        <v>1675.5440000000001</v>
      </c>
      <c r="P130" s="19"/>
      <c r="Q130" s="19"/>
      <c r="R130" s="145">
        <f>SUM(R131:R131)</f>
        <v>1675.5440000000001</v>
      </c>
      <c r="S130" s="145">
        <f>SUM(S131:S131)</f>
        <v>155</v>
      </c>
      <c r="T130" s="19"/>
      <c r="U130" s="19"/>
      <c r="V130" s="145">
        <f>SUM(V131:V131)</f>
        <v>155</v>
      </c>
      <c r="W130" s="18"/>
      <c r="X130" s="137">
        <f t="shared" si="20"/>
        <v>0</v>
      </c>
    </row>
    <row r="131" spans="1:26" s="100" customFormat="1" ht="75">
      <c r="A131" s="28" t="s">
        <v>962</v>
      </c>
      <c r="B131" s="88" t="s">
        <v>81</v>
      </c>
      <c r="C131" s="33" t="s">
        <v>369</v>
      </c>
      <c r="D131" s="33" t="s">
        <v>367</v>
      </c>
      <c r="E131" s="33" t="s">
        <v>127</v>
      </c>
      <c r="F131" s="171" t="s">
        <v>370</v>
      </c>
      <c r="G131" s="158">
        <v>2325</v>
      </c>
      <c r="H131" s="19"/>
      <c r="I131" s="19"/>
      <c r="J131" s="158">
        <v>2325</v>
      </c>
      <c r="K131" s="143">
        <f>+L131+M131+N131</f>
        <v>1675.5440000000001</v>
      </c>
      <c r="L131" s="19"/>
      <c r="M131" s="19"/>
      <c r="N131" s="143">
        <v>1675.5440000000001</v>
      </c>
      <c r="O131" s="143">
        <f>+P131+Q131+R131</f>
        <v>1675.5440000000001</v>
      </c>
      <c r="P131" s="19"/>
      <c r="Q131" s="19"/>
      <c r="R131" s="143">
        <v>1675.5440000000001</v>
      </c>
      <c r="S131" s="143">
        <f>+T131+U131+V131</f>
        <v>155</v>
      </c>
      <c r="T131" s="19"/>
      <c r="U131" s="19"/>
      <c r="V131" s="143">
        <v>155</v>
      </c>
      <c r="W131" s="18"/>
      <c r="X131" s="137">
        <f t="shared" si="20"/>
        <v>0</v>
      </c>
    </row>
    <row r="132" spans="1:26" s="100" customFormat="1" ht="16.5">
      <c r="A132" s="35">
        <v>3</v>
      </c>
      <c r="B132" s="84" t="s">
        <v>28</v>
      </c>
      <c r="C132" s="31"/>
      <c r="D132" s="18"/>
      <c r="E132" s="31"/>
      <c r="F132" s="33"/>
      <c r="G132" s="145">
        <f>+G133</f>
        <v>3875</v>
      </c>
      <c r="H132" s="32"/>
      <c r="I132" s="145"/>
      <c r="J132" s="145">
        <f>+J133</f>
        <v>3875</v>
      </c>
      <c r="K132" s="145">
        <f>+K133</f>
        <v>2775</v>
      </c>
      <c r="L132" s="19"/>
      <c r="M132" s="145"/>
      <c r="N132" s="145">
        <f>+N133</f>
        <v>2775</v>
      </c>
      <c r="O132" s="145">
        <f>+O133</f>
        <v>2775</v>
      </c>
      <c r="P132" s="19"/>
      <c r="Q132" s="145"/>
      <c r="R132" s="145">
        <f>+R133</f>
        <v>2775</v>
      </c>
      <c r="S132" s="32">
        <f>+S133</f>
        <v>1100</v>
      </c>
      <c r="T132" s="19"/>
      <c r="U132" s="145"/>
      <c r="V132" s="32">
        <f>+V133</f>
        <v>1100</v>
      </c>
      <c r="W132" s="18"/>
      <c r="X132" s="137">
        <f t="shared" si="20"/>
        <v>0</v>
      </c>
    </row>
    <row r="133" spans="1:26" s="100" customFormat="1" ht="16.5">
      <c r="A133" s="28" t="s">
        <v>49</v>
      </c>
      <c r="B133" s="170" t="s">
        <v>327</v>
      </c>
      <c r="C133" s="31"/>
      <c r="D133" s="18"/>
      <c r="E133" s="31"/>
      <c r="F133" s="33"/>
      <c r="G133" s="145">
        <f>+G134</f>
        <v>3875</v>
      </c>
      <c r="H133" s="32"/>
      <c r="I133" s="32"/>
      <c r="J133" s="145">
        <f>+J134</f>
        <v>3875</v>
      </c>
      <c r="K133" s="145">
        <f>+K134</f>
        <v>2775</v>
      </c>
      <c r="L133" s="32"/>
      <c r="M133" s="32"/>
      <c r="N133" s="145">
        <f>+N134</f>
        <v>2775</v>
      </c>
      <c r="O133" s="145">
        <f>+O134</f>
        <v>2775</v>
      </c>
      <c r="P133" s="32"/>
      <c r="Q133" s="32"/>
      <c r="R133" s="145">
        <f>+R134</f>
        <v>2775</v>
      </c>
      <c r="S133" s="32">
        <f>+S134</f>
        <v>1100</v>
      </c>
      <c r="T133" s="32"/>
      <c r="U133" s="32"/>
      <c r="V133" s="32">
        <f>+V134</f>
        <v>1100</v>
      </c>
      <c r="W133" s="18"/>
      <c r="X133" s="137">
        <f t="shared" si="20"/>
        <v>0</v>
      </c>
    </row>
    <row r="134" spans="1:26" s="102" customFormat="1" ht="90">
      <c r="A134" s="28" t="s">
        <v>962</v>
      </c>
      <c r="B134" s="88" t="s">
        <v>82</v>
      </c>
      <c r="C134" s="33" t="s">
        <v>371</v>
      </c>
      <c r="D134" s="33" t="s">
        <v>965</v>
      </c>
      <c r="E134" s="33" t="s">
        <v>127</v>
      </c>
      <c r="F134" s="171" t="s">
        <v>372</v>
      </c>
      <c r="G134" s="158">
        <v>3875</v>
      </c>
      <c r="H134" s="19"/>
      <c r="I134" s="19"/>
      <c r="J134" s="158">
        <v>3875</v>
      </c>
      <c r="K134" s="143">
        <f>+L134+M134+N134</f>
        <v>2775</v>
      </c>
      <c r="L134" s="19"/>
      <c r="M134" s="19"/>
      <c r="N134" s="143">
        <v>2775</v>
      </c>
      <c r="O134" s="143">
        <f>+P134+Q134+R134</f>
        <v>2775</v>
      </c>
      <c r="P134" s="19"/>
      <c r="Q134" s="19"/>
      <c r="R134" s="143">
        <v>2775</v>
      </c>
      <c r="S134" s="143">
        <f>+T134+U134+V134</f>
        <v>1100</v>
      </c>
      <c r="T134" s="19"/>
      <c r="U134" s="19"/>
      <c r="V134" s="158">
        <v>1100</v>
      </c>
      <c r="W134" s="18"/>
      <c r="X134" s="137">
        <f t="shared" si="20"/>
        <v>0</v>
      </c>
    </row>
    <row r="135" spans="1:26" s="100" customFormat="1" ht="16.5">
      <c r="A135" s="35">
        <v>4</v>
      </c>
      <c r="B135" s="169" t="s">
        <v>24</v>
      </c>
      <c r="C135" s="31"/>
      <c r="D135" s="18"/>
      <c r="E135" s="31"/>
      <c r="F135" s="33"/>
      <c r="G135" s="145">
        <f>+G136</f>
        <v>3100</v>
      </c>
      <c r="H135" s="32"/>
      <c r="I135" s="145"/>
      <c r="J135" s="145">
        <f>+J136</f>
        <v>3100</v>
      </c>
      <c r="K135" s="145">
        <f>+K136</f>
        <v>2093</v>
      </c>
      <c r="L135" s="19"/>
      <c r="M135" s="145"/>
      <c r="N135" s="145">
        <f>+N136</f>
        <v>2093</v>
      </c>
      <c r="O135" s="145">
        <f>+O136</f>
        <v>2093</v>
      </c>
      <c r="P135" s="19"/>
      <c r="Q135" s="145"/>
      <c r="R135" s="145">
        <f>+R136</f>
        <v>2093</v>
      </c>
      <c r="S135" s="32">
        <f>+S136</f>
        <v>1007</v>
      </c>
      <c r="T135" s="19"/>
      <c r="U135" s="145"/>
      <c r="V135" s="32">
        <f>+V136</f>
        <v>1007</v>
      </c>
      <c r="W135" s="18"/>
      <c r="X135" s="137">
        <f t="shared" si="20"/>
        <v>0</v>
      </c>
    </row>
    <row r="136" spans="1:26" s="100" customFormat="1" ht="16.5">
      <c r="A136" s="28" t="s">
        <v>49</v>
      </c>
      <c r="B136" s="170" t="s">
        <v>373</v>
      </c>
      <c r="C136" s="31"/>
      <c r="D136" s="18"/>
      <c r="E136" s="31"/>
      <c r="F136" s="33"/>
      <c r="G136" s="145">
        <f>+G137</f>
        <v>3100</v>
      </c>
      <c r="H136" s="32"/>
      <c r="I136" s="32"/>
      <c r="J136" s="145">
        <f>+J137</f>
        <v>3100</v>
      </c>
      <c r="K136" s="145">
        <f>+K137</f>
        <v>2093</v>
      </c>
      <c r="L136" s="32"/>
      <c r="M136" s="32"/>
      <c r="N136" s="145">
        <f>+N137</f>
        <v>2093</v>
      </c>
      <c r="O136" s="145">
        <f>+O137</f>
        <v>2093</v>
      </c>
      <c r="P136" s="32"/>
      <c r="Q136" s="32"/>
      <c r="R136" s="145">
        <f>+R137</f>
        <v>2093</v>
      </c>
      <c r="S136" s="32">
        <f>+S137</f>
        <v>1007</v>
      </c>
      <c r="T136" s="32"/>
      <c r="U136" s="32"/>
      <c r="V136" s="32">
        <f>+V137</f>
        <v>1007</v>
      </c>
      <c r="W136" s="18"/>
      <c r="X136" s="137">
        <f t="shared" si="20"/>
        <v>0</v>
      </c>
    </row>
    <row r="137" spans="1:26" s="102" customFormat="1" ht="60">
      <c r="A137" s="28" t="s">
        <v>962</v>
      </c>
      <c r="B137" s="88" t="s">
        <v>83</v>
      </c>
      <c r="C137" s="33"/>
      <c r="D137" s="33" t="s">
        <v>965</v>
      </c>
      <c r="E137" s="33" t="s">
        <v>127</v>
      </c>
      <c r="F137" s="171" t="s">
        <v>374</v>
      </c>
      <c r="G137" s="158">
        <v>3100</v>
      </c>
      <c r="H137" s="19"/>
      <c r="I137" s="19"/>
      <c r="J137" s="158">
        <v>3100</v>
      </c>
      <c r="K137" s="143">
        <f>+L137+M137+N137</f>
        <v>2093</v>
      </c>
      <c r="L137" s="19"/>
      <c r="M137" s="19"/>
      <c r="N137" s="143">
        <v>2093</v>
      </c>
      <c r="O137" s="143">
        <f>+P137+Q137+R137</f>
        <v>2093</v>
      </c>
      <c r="P137" s="19"/>
      <c r="Q137" s="19"/>
      <c r="R137" s="143">
        <v>2093</v>
      </c>
      <c r="S137" s="143">
        <f>+T137+U137+V137</f>
        <v>1007</v>
      </c>
      <c r="T137" s="19"/>
      <c r="U137" s="19"/>
      <c r="V137" s="158">
        <v>1007</v>
      </c>
      <c r="W137" s="18"/>
      <c r="X137" s="137">
        <f t="shared" si="20"/>
        <v>0</v>
      </c>
    </row>
    <row r="138" spans="1:26" s="100" customFormat="1" ht="46.5" customHeight="1">
      <c r="A138" s="31" t="s">
        <v>60</v>
      </c>
      <c r="B138" s="84" t="s">
        <v>375</v>
      </c>
      <c r="C138" s="31"/>
      <c r="D138" s="18"/>
      <c r="E138" s="31"/>
      <c r="F138" s="33"/>
      <c r="G138" s="19">
        <f>+G139+G156</f>
        <v>3930000</v>
      </c>
      <c r="H138" s="19">
        <f>+H139+H156</f>
        <v>440000</v>
      </c>
      <c r="I138" s="19">
        <f>+I139+I156</f>
        <v>3490000</v>
      </c>
      <c r="J138" s="19"/>
      <c r="K138" s="19">
        <f>+K139+K156</f>
        <v>45988</v>
      </c>
      <c r="L138" s="19">
        <f>+L139+L156</f>
        <v>0</v>
      </c>
      <c r="M138" s="19">
        <f>+M139+M156</f>
        <v>45988</v>
      </c>
      <c r="N138" s="19">
        <f>+N139+N156</f>
        <v>0</v>
      </c>
      <c r="O138" s="19">
        <f>+O139+O156</f>
        <v>45988</v>
      </c>
      <c r="P138" s="19"/>
      <c r="Q138" s="19">
        <f>+Q139+Q156</f>
        <v>45988</v>
      </c>
      <c r="R138" s="19"/>
      <c r="S138" s="19">
        <f>+S139+S156</f>
        <v>2177526</v>
      </c>
      <c r="T138" s="19">
        <f>+T139+T156</f>
        <v>198000</v>
      </c>
      <c r="U138" s="19">
        <f>+U139+U156</f>
        <v>1979526</v>
      </c>
      <c r="V138" s="19"/>
      <c r="W138" s="18"/>
      <c r="X138" s="137">
        <f t="shared" ref="X138:X201" si="22">+G138-H138-I138-J138</f>
        <v>0</v>
      </c>
    </row>
    <row r="139" spans="1:26" s="100" customFormat="1" ht="16.5">
      <c r="A139" s="10" t="s">
        <v>2</v>
      </c>
      <c r="B139" s="84" t="s">
        <v>70</v>
      </c>
      <c r="C139" s="31"/>
      <c r="D139" s="18"/>
      <c r="E139" s="10"/>
      <c r="F139" s="49"/>
      <c r="G139" s="39">
        <f>+G140+G144+G148+G152</f>
        <v>3490000</v>
      </c>
      <c r="H139" s="39"/>
      <c r="I139" s="39">
        <f>+I140+I144+I148+I152</f>
        <v>3490000</v>
      </c>
      <c r="J139" s="32"/>
      <c r="K139" s="39">
        <f>+K140+K144+K148+K152</f>
        <v>45988</v>
      </c>
      <c r="L139" s="39">
        <f>+L140+L144+L148+L152</f>
        <v>0</v>
      </c>
      <c r="M139" s="39">
        <f>+M140+M144+M148+M152</f>
        <v>45988</v>
      </c>
      <c r="N139" s="39">
        <f>+N140+N144+N148+N152</f>
        <v>0</v>
      </c>
      <c r="O139" s="39">
        <f>+O140+O144+O148+O152</f>
        <v>45988</v>
      </c>
      <c r="P139" s="39"/>
      <c r="Q139" s="39">
        <f>+Q140+Q144+Q148+Q152</f>
        <v>45988</v>
      </c>
      <c r="R139" s="39"/>
      <c r="S139" s="39">
        <f>+S140+S144+S148+S152</f>
        <v>1979526</v>
      </c>
      <c r="T139" s="39">
        <f>+T140+T144+T148+T152</f>
        <v>0</v>
      </c>
      <c r="U139" s="39">
        <f>+U140+U144+U148+U152</f>
        <v>1979526</v>
      </c>
      <c r="V139" s="39"/>
      <c r="W139" s="18"/>
      <c r="X139" s="137">
        <f t="shared" si="22"/>
        <v>0</v>
      </c>
    </row>
    <row r="140" spans="1:26" s="100" customFormat="1" ht="36" customHeight="1">
      <c r="A140" s="17" t="s">
        <v>4</v>
      </c>
      <c r="B140" s="139" t="s">
        <v>55</v>
      </c>
      <c r="C140" s="18"/>
      <c r="D140" s="18"/>
      <c r="E140" s="18"/>
      <c r="F140" s="21"/>
      <c r="G140" s="19">
        <f>+G142</f>
        <v>80000</v>
      </c>
      <c r="H140" s="19"/>
      <c r="I140" s="19">
        <f>+I142</f>
        <v>80000</v>
      </c>
      <c r="J140" s="19"/>
      <c r="K140" s="19">
        <f>+K142</f>
        <v>0</v>
      </c>
      <c r="L140" s="19"/>
      <c r="M140" s="19">
        <f>+M142</f>
        <v>0</v>
      </c>
      <c r="N140" s="19"/>
      <c r="O140" s="19">
        <f>+O142</f>
        <v>0</v>
      </c>
      <c r="P140" s="19"/>
      <c r="Q140" s="19">
        <f>+Q142</f>
        <v>0</v>
      </c>
      <c r="R140" s="19"/>
      <c r="S140" s="19">
        <f>+S142</f>
        <v>80000</v>
      </c>
      <c r="T140" s="19"/>
      <c r="U140" s="19">
        <f>+U142</f>
        <v>80000</v>
      </c>
      <c r="V140" s="19"/>
      <c r="W140" s="18"/>
      <c r="X140" s="137">
        <f t="shared" si="22"/>
        <v>0</v>
      </c>
    </row>
    <row r="141" spans="1:26" s="100" customFormat="1" ht="16.5">
      <c r="A141" s="17" t="s">
        <v>20</v>
      </c>
      <c r="B141" s="139" t="s">
        <v>38</v>
      </c>
      <c r="C141" s="18"/>
      <c r="D141" s="18"/>
      <c r="E141" s="18"/>
      <c r="F141" s="21"/>
      <c r="G141" s="19">
        <f>+G142</f>
        <v>80000</v>
      </c>
      <c r="H141" s="19"/>
      <c r="I141" s="19">
        <f>+I142</f>
        <v>80000</v>
      </c>
      <c r="J141" s="19"/>
      <c r="K141" s="19">
        <f>+K142</f>
        <v>0</v>
      </c>
      <c r="L141" s="19"/>
      <c r="M141" s="19">
        <f>+M142</f>
        <v>0</v>
      </c>
      <c r="N141" s="19"/>
      <c r="O141" s="19">
        <f>+O142</f>
        <v>0</v>
      </c>
      <c r="P141" s="19"/>
      <c r="Q141" s="19">
        <f>+Q142</f>
        <v>0</v>
      </c>
      <c r="R141" s="19"/>
      <c r="S141" s="19">
        <f>+S142</f>
        <v>80000</v>
      </c>
      <c r="T141" s="19"/>
      <c r="U141" s="19">
        <f>+U142</f>
        <v>80000</v>
      </c>
      <c r="V141" s="19"/>
      <c r="W141" s="18"/>
      <c r="X141" s="137">
        <f t="shared" si="22"/>
        <v>0</v>
      </c>
    </row>
    <row r="142" spans="1:26" s="100" customFormat="1" ht="16.5">
      <c r="A142" s="17"/>
      <c r="B142" s="140" t="s">
        <v>46</v>
      </c>
      <c r="C142" s="18"/>
      <c r="D142" s="18"/>
      <c r="E142" s="18"/>
      <c r="F142" s="21"/>
      <c r="G142" s="19">
        <f>+SUM(G143:G143)</f>
        <v>80000</v>
      </c>
      <c r="H142" s="19"/>
      <c r="I142" s="19">
        <f>+SUM(I143:I143)</f>
        <v>80000</v>
      </c>
      <c r="J142" s="19"/>
      <c r="K142" s="19">
        <f>+SUM(K143:K143)</f>
        <v>0</v>
      </c>
      <c r="L142" s="19"/>
      <c r="M142" s="19">
        <f>+SUM(M143:M143)</f>
        <v>0</v>
      </c>
      <c r="N142" s="19"/>
      <c r="O142" s="19">
        <f>+SUM(O143:O143)</f>
        <v>0</v>
      </c>
      <c r="P142" s="19"/>
      <c r="Q142" s="19">
        <f>+SUM(Q143:Q143)</f>
        <v>0</v>
      </c>
      <c r="R142" s="19"/>
      <c r="S142" s="19">
        <f>+SUM(S143:S143)</f>
        <v>80000</v>
      </c>
      <c r="T142" s="19"/>
      <c r="U142" s="19">
        <f>+SUM(U143:U143)</f>
        <v>80000</v>
      </c>
      <c r="V142" s="19"/>
      <c r="W142" s="18"/>
      <c r="X142" s="137">
        <f t="shared" si="22"/>
        <v>0</v>
      </c>
    </row>
    <row r="143" spans="1:26" s="101" customFormat="1" ht="45">
      <c r="A143" s="20" t="s">
        <v>49</v>
      </c>
      <c r="B143" s="173" t="s">
        <v>376</v>
      </c>
      <c r="C143" s="174" t="s">
        <v>31</v>
      </c>
      <c r="D143" s="21"/>
      <c r="E143" s="30" t="s">
        <v>966</v>
      </c>
      <c r="F143" s="22"/>
      <c r="G143" s="143">
        <f>+H143+I143+J143</f>
        <v>80000</v>
      </c>
      <c r="H143" s="23"/>
      <c r="I143" s="148">
        <v>80000</v>
      </c>
      <c r="J143" s="144"/>
      <c r="K143" s="143">
        <f>+L143+M143+N143</f>
        <v>0</v>
      </c>
      <c r="L143" s="23"/>
      <c r="M143" s="153"/>
      <c r="N143" s="144"/>
      <c r="O143" s="143">
        <f>+P143+Q143+R143</f>
        <v>0</v>
      </c>
      <c r="P143" s="23"/>
      <c r="Q143" s="153"/>
      <c r="R143" s="144"/>
      <c r="S143" s="143">
        <f>+T143+U143+V143</f>
        <v>80000</v>
      </c>
      <c r="T143" s="23"/>
      <c r="U143" s="153">
        <v>80000</v>
      </c>
      <c r="V143" s="144"/>
      <c r="W143" s="21" t="s">
        <v>967</v>
      </c>
      <c r="X143" s="137">
        <f t="shared" si="22"/>
        <v>0</v>
      </c>
      <c r="Z143" s="101" t="s">
        <v>968</v>
      </c>
    </row>
    <row r="144" spans="1:26" s="100" customFormat="1" ht="38.25" customHeight="1">
      <c r="A144" s="17" t="s">
        <v>5</v>
      </c>
      <c r="B144" s="139" t="s">
        <v>67</v>
      </c>
      <c r="C144" s="18"/>
      <c r="D144" s="18"/>
      <c r="E144" s="18"/>
      <c r="F144" s="21"/>
      <c r="G144" s="19">
        <f>+G146</f>
        <v>3210000</v>
      </c>
      <c r="H144" s="19"/>
      <c r="I144" s="19">
        <f>+I146</f>
        <v>3210000</v>
      </c>
      <c r="J144" s="19"/>
      <c r="K144" s="19">
        <f>+K146</f>
        <v>0</v>
      </c>
      <c r="L144" s="19"/>
      <c r="M144" s="19">
        <f>+M146</f>
        <v>0</v>
      </c>
      <c r="N144" s="19"/>
      <c r="O144" s="19">
        <f>+O146</f>
        <v>0</v>
      </c>
      <c r="P144" s="19"/>
      <c r="Q144" s="19">
        <f>+Q146</f>
        <v>0</v>
      </c>
      <c r="R144" s="19"/>
      <c r="S144" s="19">
        <f>+S146</f>
        <v>1845391</v>
      </c>
      <c r="T144" s="19"/>
      <c r="U144" s="19">
        <f>+U146</f>
        <v>1845391</v>
      </c>
      <c r="V144" s="19"/>
      <c r="W144" s="18"/>
      <c r="X144" s="137">
        <f t="shared" si="22"/>
        <v>0</v>
      </c>
    </row>
    <row r="145" spans="1:26" s="100" customFormat="1" ht="16.5">
      <c r="A145" s="17" t="s">
        <v>20</v>
      </c>
      <c r="B145" s="139" t="s">
        <v>38</v>
      </c>
      <c r="C145" s="18"/>
      <c r="D145" s="18"/>
      <c r="E145" s="18"/>
      <c r="F145" s="21"/>
      <c r="G145" s="19">
        <f>+G146</f>
        <v>3210000</v>
      </c>
      <c r="H145" s="19"/>
      <c r="I145" s="19">
        <f>+I146</f>
        <v>3210000</v>
      </c>
      <c r="J145" s="19"/>
      <c r="K145" s="19">
        <f>+K146</f>
        <v>0</v>
      </c>
      <c r="L145" s="19"/>
      <c r="M145" s="19">
        <f>+M146</f>
        <v>0</v>
      </c>
      <c r="N145" s="19"/>
      <c r="O145" s="19">
        <f>+O146</f>
        <v>0</v>
      </c>
      <c r="P145" s="19"/>
      <c r="Q145" s="19">
        <f>+Q146</f>
        <v>0</v>
      </c>
      <c r="R145" s="19"/>
      <c r="S145" s="19">
        <f>+S146</f>
        <v>1845391</v>
      </c>
      <c r="T145" s="19"/>
      <c r="U145" s="19">
        <f>+U146</f>
        <v>1845391</v>
      </c>
      <c r="V145" s="19"/>
      <c r="W145" s="18"/>
      <c r="X145" s="137">
        <f t="shared" si="22"/>
        <v>0</v>
      </c>
    </row>
    <row r="146" spans="1:26" s="100" customFormat="1" ht="16.5">
      <c r="A146" s="17"/>
      <c r="B146" s="140" t="s">
        <v>46</v>
      </c>
      <c r="C146" s="18"/>
      <c r="D146" s="18"/>
      <c r="E146" s="18"/>
      <c r="F146" s="21"/>
      <c r="G146" s="19">
        <f>+SUM(G147:G147)</f>
        <v>3210000</v>
      </c>
      <c r="H146" s="19"/>
      <c r="I146" s="19">
        <f>+SUM(I147:I147)</f>
        <v>3210000</v>
      </c>
      <c r="J146" s="19"/>
      <c r="K146" s="19">
        <f>+SUM(K147:K147)</f>
        <v>0</v>
      </c>
      <c r="L146" s="19"/>
      <c r="M146" s="19">
        <f>+SUM(M147:M147)</f>
        <v>0</v>
      </c>
      <c r="N146" s="19"/>
      <c r="O146" s="19">
        <f>+SUM(O147:O147)</f>
        <v>0</v>
      </c>
      <c r="P146" s="19"/>
      <c r="Q146" s="19">
        <f>+SUM(Q147:Q147)</f>
        <v>0</v>
      </c>
      <c r="R146" s="19"/>
      <c r="S146" s="19">
        <f>+SUM(S147:S147)</f>
        <v>1845391</v>
      </c>
      <c r="T146" s="19"/>
      <c r="U146" s="19">
        <f>+SUM(U147:U147)</f>
        <v>1845391</v>
      </c>
      <c r="V146" s="19"/>
      <c r="W146" s="18"/>
      <c r="X146" s="137">
        <f t="shared" si="22"/>
        <v>0</v>
      </c>
    </row>
    <row r="147" spans="1:26" s="101" customFormat="1" ht="75">
      <c r="A147" s="20" t="s">
        <v>49</v>
      </c>
      <c r="B147" s="175" t="s">
        <v>130</v>
      </c>
      <c r="C147" s="147" t="s">
        <v>956</v>
      </c>
      <c r="D147" s="21"/>
      <c r="E147" s="22"/>
      <c r="F147" s="22"/>
      <c r="G147" s="143">
        <f>+H147+I147+J147</f>
        <v>3210000</v>
      </c>
      <c r="H147" s="23"/>
      <c r="I147" s="176">
        <v>3210000</v>
      </c>
      <c r="J147" s="144"/>
      <c r="K147" s="143">
        <f>+L147+M147+N147</f>
        <v>0</v>
      </c>
      <c r="L147" s="23"/>
      <c r="M147" s="153"/>
      <c r="N147" s="144"/>
      <c r="O147" s="143">
        <f>+P147+Q147+R147</f>
        <v>0</v>
      </c>
      <c r="P147" s="23"/>
      <c r="Q147" s="153"/>
      <c r="R147" s="144"/>
      <c r="S147" s="143">
        <f>+T147+U147+V147</f>
        <v>1845391</v>
      </c>
      <c r="T147" s="23"/>
      <c r="U147" s="153">
        <v>1845391</v>
      </c>
      <c r="V147" s="144"/>
      <c r="W147" s="21" t="s">
        <v>967</v>
      </c>
      <c r="X147" s="137">
        <f t="shared" si="22"/>
        <v>0</v>
      </c>
      <c r="Z147" s="101" t="s">
        <v>968</v>
      </c>
    </row>
    <row r="148" spans="1:26" s="100" customFormat="1" ht="28.5">
      <c r="A148" s="17" t="s">
        <v>22</v>
      </c>
      <c r="B148" s="139" t="s">
        <v>50</v>
      </c>
      <c r="C148" s="18"/>
      <c r="D148" s="18"/>
      <c r="E148" s="18"/>
      <c r="F148" s="21"/>
      <c r="G148" s="19">
        <f>+G150</f>
        <v>100000</v>
      </c>
      <c r="H148" s="19"/>
      <c r="I148" s="19">
        <f>+I150</f>
        <v>100000</v>
      </c>
      <c r="J148" s="19"/>
      <c r="K148" s="19">
        <f>+K150</f>
        <v>45988</v>
      </c>
      <c r="L148" s="19"/>
      <c r="M148" s="19">
        <f>+M150</f>
        <v>45988</v>
      </c>
      <c r="N148" s="19"/>
      <c r="O148" s="19">
        <f>+O150</f>
        <v>45988</v>
      </c>
      <c r="P148" s="19"/>
      <c r="Q148" s="19">
        <f>+Q150</f>
        <v>45988</v>
      </c>
      <c r="R148" s="19"/>
      <c r="S148" s="19">
        <f>+S150</f>
        <v>14135</v>
      </c>
      <c r="T148" s="19"/>
      <c r="U148" s="19">
        <f>+U150</f>
        <v>14135</v>
      </c>
      <c r="V148" s="19"/>
      <c r="W148" s="18"/>
      <c r="X148" s="137">
        <f t="shared" si="22"/>
        <v>0</v>
      </c>
    </row>
    <row r="149" spans="1:26" s="100" customFormat="1" ht="16.5">
      <c r="A149" s="17" t="s">
        <v>20</v>
      </c>
      <c r="B149" s="139" t="s">
        <v>38</v>
      </c>
      <c r="C149" s="18"/>
      <c r="D149" s="18"/>
      <c r="E149" s="18"/>
      <c r="F149" s="21"/>
      <c r="G149" s="19">
        <f>+G150</f>
        <v>100000</v>
      </c>
      <c r="H149" s="19"/>
      <c r="I149" s="19">
        <f>+I150</f>
        <v>100000</v>
      </c>
      <c r="J149" s="19"/>
      <c r="K149" s="19">
        <f>+K150</f>
        <v>45988</v>
      </c>
      <c r="L149" s="19"/>
      <c r="M149" s="19">
        <f>+M150</f>
        <v>45988</v>
      </c>
      <c r="N149" s="19"/>
      <c r="O149" s="19">
        <f>+O150</f>
        <v>45988</v>
      </c>
      <c r="P149" s="19"/>
      <c r="Q149" s="19">
        <f>+Q150</f>
        <v>45988</v>
      </c>
      <c r="R149" s="19"/>
      <c r="S149" s="19">
        <f>+S150</f>
        <v>14135</v>
      </c>
      <c r="T149" s="19"/>
      <c r="U149" s="19">
        <f>+U150</f>
        <v>14135</v>
      </c>
      <c r="V149" s="19"/>
      <c r="W149" s="18"/>
      <c r="X149" s="137">
        <f t="shared" si="22"/>
        <v>0</v>
      </c>
    </row>
    <row r="150" spans="1:26" s="100" customFormat="1" ht="28.5">
      <c r="A150" s="17"/>
      <c r="B150" s="140" t="s">
        <v>969</v>
      </c>
      <c r="C150" s="18"/>
      <c r="D150" s="18"/>
      <c r="E150" s="18"/>
      <c r="F150" s="21"/>
      <c r="G150" s="19">
        <f>+SUM(G151:G151)</f>
        <v>100000</v>
      </c>
      <c r="H150" s="19"/>
      <c r="I150" s="19">
        <f>+SUM(I151:I151)</f>
        <v>100000</v>
      </c>
      <c r="J150" s="19"/>
      <c r="K150" s="19">
        <f>+SUM(K151:K151)</f>
        <v>45988</v>
      </c>
      <c r="L150" s="19"/>
      <c r="M150" s="19">
        <f>+SUM(M151:M151)</f>
        <v>45988</v>
      </c>
      <c r="N150" s="19"/>
      <c r="O150" s="19">
        <f>+SUM(O151:O151)</f>
        <v>45988</v>
      </c>
      <c r="P150" s="19"/>
      <c r="Q150" s="19">
        <f>+SUM(Q151:Q151)</f>
        <v>45988</v>
      </c>
      <c r="R150" s="19"/>
      <c r="S150" s="19">
        <f>+SUM(S151:S151)</f>
        <v>14135</v>
      </c>
      <c r="T150" s="19"/>
      <c r="U150" s="19">
        <f>+SUM(U151:U151)</f>
        <v>14135</v>
      </c>
      <c r="V150" s="19"/>
      <c r="W150" s="18"/>
      <c r="X150" s="137">
        <f t="shared" si="22"/>
        <v>0</v>
      </c>
    </row>
    <row r="151" spans="1:26" s="101" customFormat="1" ht="120">
      <c r="A151" s="20" t="s">
        <v>49</v>
      </c>
      <c r="B151" s="177" t="s">
        <v>85</v>
      </c>
      <c r="C151" s="83" t="s">
        <v>25</v>
      </c>
      <c r="D151" s="21"/>
      <c r="E151" s="22" t="s">
        <v>377</v>
      </c>
      <c r="F151" s="83" t="s">
        <v>378</v>
      </c>
      <c r="G151" s="143">
        <f>+H151+I151+J151</f>
        <v>100000</v>
      </c>
      <c r="H151" s="23"/>
      <c r="I151" s="176">
        <v>100000</v>
      </c>
      <c r="J151" s="144"/>
      <c r="K151" s="143">
        <f>+L151+M151+N151</f>
        <v>45988</v>
      </c>
      <c r="L151" s="23"/>
      <c r="M151" s="176">
        <v>45988</v>
      </c>
      <c r="N151" s="144"/>
      <c r="O151" s="143">
        <f>+P151+Q151+R151</f>
        <v>45988</v>
      </c>
      <c r="P151" s="23"/>
      <c r="Q151" s="176">
        <v>45988</v>
      </c>
      <c r="R151" s="144"/>
      <c r="S151" s="143">
        <f>+T151+U151+V151</f>
        <v>14135</v>
      </c>
      <c r="T151" s="23"/>
      <c r="U151" s="153">
        <v>14135</v>
      </c>
      <c r="V151" s="144"/>
      <c r="W151" s="21" t="s">
        <v>970</v>
      </c>
      <c r="X151" s="137">
        <f t="shared" si="22"/>
        <v>0</v>
      </c>
      <c r="Z151" s="101" t="s">
        <v>968</v>
      </c>
    </row>
    <row r="152" spans="1:26" s="100" customFormat="1" ht="42.75">
      <c r="A152" s="17" t="s">
        <v>29</v>
      </c>
      <c r="B152" s="159" t="s">
        <v>66</v>
      </c>
      <c r="C152" s="18"/>
      <c r="D152" s="18"/>
      <c r="E152" s="18"/>
      <c r="F152" s="21"/>
      <c r="G152" s="19">
        <f>+G154</f>
        <v>100000</v>
      </c>
      <c r="H152" s="19"/>
      <c r="I152" s="19">
        <f>+I154</f>
        <v>100000</v>
      </c>
      <c r="J152" s="19"/>
      <c r="K152" s="19">
        <f>+K154</f>
        <v>0</v>
      </c>
      <c r="L152" s="19"/>
      <c r="M152" s="19">
        <f>+M154</f>
        <v>0</v>
      </c>
      <c r="N152" s="19"/>
      <c r="O152" s="19">
        <f>+O154</f>
        <v>0</v>
      </c>
      <c r="P152" s="19"/>
      <c r="Q152" s="19">
        <f>+Q154</f>
        <v>0</v>
      </c>
      <c r="R152" s="19"/>
      <c r="S152" s="19">
        <f>+S154</f>
        <v>40000</v>
      </c>
      <c r="T152" s="19"/>
      <c r="U152" s="19">
        <f>+U154</f>
        <v>40000</v>
      </c>
      <c r="V152" s="19"/>
      <c r="W152" s="18"/>
      <c r="X152" s="137">
        <f t="shared" si="22"/>
        <v>0</v>
      </c>
    </row>
    <row r="153" spans="1:26" s="100" customFormat="1" ht="16.5">
      <c r="A153" s="17" t="s">
        <v>20</v>
      </c>
      <c r="B153" s="139" t="s">
        <v>38</v>
      </c>
      <c r="C153" s="18"/>
      <c r="D153" s="18"/>
      <c r="E153" s="18"/>
      <c r="F153" s="21"/>
      <c r="G153" s="19">
        <f>+G154</f>
        <v>100000</v>
      </c>
      <c r="H153" s="19"/>
      <c r="I153" s="19">
        <f>+I154</f>
        <v>100000</v>
      </c>
      <c r="J153" s="19"/>
      <c r="K153" s="19">
        <f>+K154</f>
        <v>0</v>
      </c>
      <c r="L153" s="19"/>
      <c r="M153" s="19">
        <f>+M154</f>
        <v>0</v>
      </c>
      <c r="N153" s="19"/>
      <c r="O153" s="19">
        <f>+O154</f>
        <v>0</v>
      </c>
      <c r="P153" s="19"/>
      <c r="Q153" s="19">
        <f>+Q154</f>
        <v>0</v>
      </c>
      <c r="R153" s="19"/>
      <c r="S153" s="19">
        <f>+S154</f>
        <v>40000</v>
      </c>
      <c r="T153" s="19"/>
      <c r="U153" s="19">
        <f>+U154</f>
        <v>40000</v>
      </c>
      <c r="V153" s="19"/>
      <c r="W153" s="18"/>
      <c r="X153" s="137">
        <f t="shared" si="22"/>
        <v>0</v>
      </c>
    </row>
    <row r="154" spans="1:26" s="100" customFormat="1" ht="16.5">
      <c r="A154" s="17"/>
      <c r="B154" s="140" t="s">
        <v>46</v>
      </c>
      <c r="C154" s="18"/>
      <c r="D154" s="18"/>
      <c r="E154" s="18"/>
      <c r="F154" s="21"/>
      <c r="G154" s="19">
        <f>+SUM(G155:G155)</f>
        <v>100000</v>
      </c>
      <c r="H154" s="19"/>
      <c r="I154" s="19">
        <f>+SUM(I155:I155)</f>
        <v>100000</v>
      </c>
      <c r="J154" s="19"/>
      <c r="K154" s="19">
        <f>+SUM(K155:K155)</f>
        <v>0</v>
      </c>
      <c r="L154" s="19"/>
      <c r="M154" s="19">
        <f>+SUM(M155:M155)</f>
        <v>0</v>
      </c>
      <c r="N154" s="19"/>
      <c r="O154" s="19">
        <f>+SUM(O155:O155)</f>
        <v>0</v>
      </c>
      <c r="P154" s="19"/>
      <c r="Q154" s="19">
        <f>+SUM(Q155:Q155)</f>
        <v>0</v>
      </c>
      <c r="R154" s="19"/>
      <c r="S154" s="19">
        <f>+SUM(S155:S155)</f>
        <v>40000</v>
      </c>
      <c r="T154" s="19"/>
      <c r="U154" s="19">
        <f>+SUM(U155:U155)</f>
        <v>40000</v>
      </c>
      <c r="V154" s="19"/>
      <c r="W154" s="18"/>
      <c r="X154" s="137">
        <f t="shared" si="22"/>
        <v>0</v>
      </c>
    </row>
    <row r="155" spans="1:26" s="101" customFormat="1" ht="45">
      <c r="A155" s="20" t="s">
        <v>49</v>
      </c>
      <c r="B155" s="175" t="s">
        <v>379</v>
      </c>
      <c r="C155" s="174" t="s">
        <v>23</v>
      </c>
      <c r="D155" s="21"/>
      <c r="E155" s="22"/>
      <c r="F155" s="22"/>
      <c r="G155" s="143">
        <f>+H155+I155+J155</f>
        <v>100000</v>
      </c>
      <c r="H155" s="23"/>
      <c r="I155" s="178">
        <v>100000</v>
      </c>
      <c r="J155" s="144"/>
      <c r="K155" s="143">
        <f>+L155+M155+N155</f>
        <v>0</v>
      </c>
      <c r="L155" s="23"/>
      <c r="M155" s="153"/>
      <c r="N155" s="144"/>
      <c r="O155" s="143">
        <f>+P155+Q155+R155</f>
        <v>0</v>
      </c>
      <c r="P155" s="23"/>
      <c r="Q155" s="153"/>
      <c r="R155" s="144"/>
      <c r="S155" s="143">
        <f>+T155+U155+V155</f>
        <v>40000</v>
      </c>
      <c r="T155" s="23"/>
      <c r="U155" s="153">
        <v>40000</v>
      </c>
      <c r="V155" s="144"/>
      <c r="W155" s="21" t="s">
        <v>967</v>
      </c>
      <c r="X155" s="137">
        <f t="shared" si="22"/>
        <v>0</v>
      </c>
      <c r="Z155" s="101" t="s">
        <v>968</v>
      </c>
    </row>
    <row r="156" spans="1:26" s="100" customFormat="1" ht="45.75" customHeight="1">
      <c r="A156" s="17" t="s">
        <v>30</v>
      </c>
      <c r="B156" s="139" t="s">
        <v>380</v>
      </c>
      <c r="C156" s="18"/>
      <c r="D156" s="18"/>
      <c r="E156" s="18"/>
      <c r="F156" s="21"/>
      <c r="G156" s="19">
        <f>+G157</f>
        <v>440000</v>
      </c>
      <c r="H156" s="19">
        <f>+H157</f>
        <v>440000</v>
      </c>
      <c r="I156" s="19"/>
      <c r="J156" s="19"/>
      <c r="K156" s="19"/>
      <c r="L156" s="19"/>
      <c r="M156" s="19"/>
      <c r="N156" s="19"/>
      <c r="O156" s="19"/>
      <c r="P156" s="19"/>
      <c r="Q156" s="19"/>
      <c r="R156" s="19"/>
      <c r="S156" s="19">
        <f>+S157</f>
        <v>198000</v>
      </c>
      <c r="T156" s="19">
        <f>+T157</f>
        <v>198000</v>
      </c>
      <c r="U156" s="19"/>
      <c r="V156" s="19"/>
      <c r="W156" s="18"/>
      <c r="X156" s="137">
        <f t="shared" si="22"/>
        <v>0</v>
      </c>
    </row>
    <row r="157" spans="1:26" s="100" customFormat="1" ht="16.5">
      <c r="A157" s="17"/>
      <c r="B157" s="179" t="s">
        <v>381</v>
      </c>
      <c r="C157" s="18"/>
      <c r="D157" s="18"/>
      <c r="E157" s="18"/>
      <c r="F157" s="21"/>
      <c r="G157" s="19">
        <f>+G158</f>
        <v>440000</v>
      </c>
      <c r="H157" s="19">
        <f>+H158</f>
        <v>440000</v>
      </c>
      <c r="I157" s="19"/>
      <c r="J157" s="19"/>
      <c r="K157" s="19"/>
      <c r="L157" s="19"/>
      <c r="M157" s="19"/>
      <c r="N157" s="19"/>
      <c r="O157" s="19"/>
      <c r="P157" s="19"/>
      <c r="Q157" s="19"/>
      <c r="R157" s="19"/>
      <c r="S157" s="19">
        <f>+S158</f>
        <v>198000</v>
      </c>
      <c r="T157" s="19">
        <f>+T158</f>
        <v>198000</v>
      </c>
      <c r="U157" s="19"/>
      <c r="V157" s="19"/>
      <c r="W157" s="18"/>
      <c r="X157" s="137">
        <f t="shared" si="22"/>
        <v>0</v>
      </c>
    </row>
    <row r="158" spans="1:26" s="101" customFormat="1" ht="135">
      <c r="A158" s="20" t="s">
        <v>49</v>
      </c>
      <c r="B158" s="180" t="s">
        <v>382</v>
      </c>
      <c r="C158" s="21" t="s">
        <v>63</v>
      </c>
      <c r="D158" s="21"/>
      <c r="E158" s="21"/>
      <c r="F158" s="12" t="s">
        <v>971</v>
      </c>
      <c r="G158" s="143">
        <f>+H158+I158+J158</f>
        <v>440000</v>
      </c>
      <c r="H158" s="25">
        <v>440000</v>
      </c>
      <c r="I158" s="25"/>
      <c r="J158" s="25"/>
      <c r="K158" s="25"/>
      <c r="L158" s="25"/>
      <c r="M158" s="25"/>
      <c r="N158" s="25"/>
      <c r="O158" s="25"/>
      <c r="P158" s="25"/>
      <c r="Q158" s="25"/>
      <c r="R158" s="25"/>
      <c r="S158" s="143">
        <f>+T158+U158+V158</f>
        <v>198000</v>
      </c>
      <c r="T158" s="25">
        <v>198000</v>
      </c>
      <c r="U158" s="25"/>
      <c r="V158" s="25"/>
      <c r="W158" s="21"/>
      <c r="X158" s="137">
        <f t="shared" si="22"/>
        <v>0</v>
      </c>
    </row>
    <row r="159" spans="1:26" s="100" customFormat="1" ht="34.5" customHeight="1">
      <c r="A159" s="28" t="s">
        <v>61</v>
      </c>
      <c r="B159" s="181" t="s">
        <v>86</v>
      </c>
      <c r="C159" s="182"/>
      <c r="D159" s="18"/>
      <c r="E159" s="182"/>
      <c r="F159" s="49"/>
      <c r="G159" s="145">
        <f>+G160+G273+G327</f>
        <v>2079812.5759999999</v>
      </c>
      <c r="H159" s="145">
        <f>+H160+H273+H327</f>
        <v>61183</v>
      </c>
      <c r="I159" s="145">
        <f>+I160+I273+I327</f>
        <v>1657164.378</v>
      </c>
      <c r="J159" s="145">
        <f>+J160+J273+J327</f>
        <v>92453.198000000004</v>
      </c>
      <c r="K159" s="145">
        <f>+K160+K273+K327</f>
        <v>601922.65015999996</v>
      </c>
      <c r="L159" s="32"/>
      <c r="M159" s="145">
        <f>+M160+M273+M327</f>
        <v>601922.64216000005</v>
      </c>
      <c r="N159" s="32"/>
      <c r="O159" s="145">
        <f>+O160+O273+O327</f>
        <v>978618.54763599997</v>
      </c>
      <c r="P159" s="32"/>
      <c r="Q159" s="145">
        <f>+Q160+Q273+Q327</f>
        <v>965013.42433600011</v>
      </c>
      <c r="R159" s="145">
        <f>+R160+R273+R327</f>
        <v>13605.123299999999</v>
      </c>
      <c r="S159" s="145">
        <f>+S160+S273+S327+S703</f>
        <v>774495</v>
      </c>
      <c r="T159" s="145">
        <f>+T160+T273+T327</f>
        <v>6118</v>
      </c>
      <c r="U159" s="145">
        <f>+U160+U273+U327+U703</f>
        <v>768377</v>
      </c>
      <c r="V159" s="32"/>
      <c r="W159" s="18"/>
      <c r="X159" s="137">
        <f t="shared" si="22"/>
        <v>269011.99999999988</v>
      </c>
    </row>
    <row r="160" spans="1:26" s="100" customFormat="1" ht="36" customHeight="1">
      <c r="A160" s="28" t="s">
        <v>2</v>
      </c>
      <c r="B160" s="139" t="s">
        <v>87</v>
      </c>
      <c r="C160" s="182"/>
      <c r="D160" s="18"/>
      <c r="E160" s="18"/>
      <c r="F160" s="21"/>
      <c r="G160" s="39">
        <f t="shared" ref="G160:M160" si="23">+G164+G173+G186+G206+G235+G250+G261+G266+G161</f>
        <v>233315.65599999999</v>
      </c>
      <c r="H160" s="39">
        <f t="shared" si="23"/>
        <v>61183</v>
      </c>
      <c r="I160" s="39">
        <f t="shared" si="23"/>
        <v>120681.33</v>
      </c>
      <c r="J160" s="39">
        <f t="shared" si="23"/>
        <v>51451.326000000001</v>
      </c>
      <c r="K160" s="39">
        <f t="shared" si="23"/>
        <v>115244.11470000001</v>
      </c>
      <c r="L160" s="39">
        <f t="shared" si="23"/>
        <v>0</v>
      </c>
      <c r="M160" s="39">
        <f t="shared" si="23"/>
        <v>115244.11470000001</v>
      </c>
      <c r="N160" s="32"/>
      <c r="O160" s="39">
        <f t="shared" ref="O160:U160" si="24">+O164+O173+O186+O206+O235+O250+O261+O266+O161</f>
        <v>129216.61</v>
      </c>
      <c r="P160" s="39">
        <f t="shared" si="24"/>
        <v>0</v>
      </c>
      <c r="Q160" s="39">
        <f t="shared" si="24"/>
        <v>115611.48670000001</v>
      </c>
      <c r="R160" s="39">
        <f t="shared" si="24"/>
        <v>13605.123299999999</v>
      </c>
      <c r="S160" s="39">
        <f t="shared" si="24"/>
        <v>68072</v>
      </c>
      <c r="T160" s="39">
        <f t="shared" si="24"/>
        <v>6118</v>
      </c>
      <c r="U160" s="39">
        <f t="shared" si="24"/>
        <v>61954</v>
      </c>
      <c r="V160" s="19"/>
      <c r="W160" s="18"/>
      <c r="X160" s="137">
        <f t="shared" si="22"/>
        <v>0</v>
      </c>
    </row>
    <row r="161" spans="1:24" s="100" customFormat="1" ht="36" customHeight="1">
      <c r="A161" s="42" t="s">
        <v>4</v>
      </c>
      <c r="B161" s="183" t="s">
        <v>92</v>
      </c>
      <c r="C161" s="182"/>
      <c r="D161" s="18"/>
      <c r="E161" s="18"/>
      <c r="F161" s="21"/>
      <c r="G161" s="39">
        <f t="shared" ref="G161:I162" si="25">+G162</f>
        <v>61183</v>
      </c>
      <c r="H161" s="39">
        <f t="shared" si="25"/>
        <v>61183</v>
      </c>
      <c r="I161" s="39">
        <f t="shared" si="25"/>
        <v>0</v>
      </c>
      <c r="J161" s="39"/>
      <c r="K161" s="39">
        <f>+K162</f>
        <v>55065</v>
      </c>
      <c r="L161" s="39"/>
      <c r="M161" s="39">
        <f>+M162</f>
        <v>55065</v>
      </c>
      <c r="N161" s="32"/>
      <c r="O161" s="39">
        <f>+O162</f>
        <v>55065</v>
      </c>
      <c r="P161" s="39"/>
      <c r="Q161" s="39">
        <f>+Q162</f>
        <v>55065</v>
      </c>
      <c r="R161" s="39">
        <f>+R162</f>
        <v>0</v>
      </c>
      <c r="S161" s="39">
        <f t="shared" ref="S161:U162" si="26">+S162</f>
        <v>6118</v>
      </c>
      <c r="T161" s="39">
        <f t="shared" si="26"/>
        <v>6118</v>
      </c>
      <c r="U161" s="39">
        <f t="shared" si="26"/>
        <v>0</v>
      </c>
      <c r="V161" s="19"/>
      <c r="W161" s="18"/>
      <c r="X161" s="137">
        <f t="shared" si="22"/>
        <v>0</v>
      </c>
    </row>
    <row r="162" spans="1:24" s="100" customFormat="1" ht="16.5">
      <c r="A162" s="47"/>
      <c r="B162" s="48" t="s">
        <v>139</v>
      </c>
      <c r="C162" s="182"/>
      <c r="D162" s="18"/>
      <c r="E162" s="18"/>
      <c r="F162" s="21"/>
      <c r="G162" s="39">
        <f t="shared" si="25"/>
        <v>61183</v>
      </c>
      <c r="H162" s="39">
        <f t="shared" si="25"/>
        <v>61183</v>
      </c>
      <c r="I162" s="39">
        <f t="shared" si="25"/>
        <v>0</v>
      </c>
      <c r="J162" s="39"/>
      <c r="K162" s="39">
        <f>+K163</f>
        <v>55065</v>
      </c>
      <c r="L162" s="39"/>
      <c r="M162" s="39">
        <f>+M163</f>
        <v>55065</v>
      </c>
      <c r="N162" s="32"/>
      <c r="O162" s="39">
        <f>+O163</f>
        <v>55065</v>
      </c>
      <c r="P162" s="39"/>
      <c r="Q162" s="39">
        <f>+Q163</f>
        <v>55065</v>
      </c>
      <c r="R162" s="19"/>
      <c r="S162" s="39">
        <f t="shared" si="26"/>
        <v>6118</v>
      </c>
      <c r="T162" s="39">
        <f t="shared" si="26"/>
        <v>6118</v>
      </c>
      <c r="U162" s="39">
        <f t="shared" si="26"/>
        <v>0</v>
      </c>
      <c r="V162" s="19"/>
      <c r="W162" s="18"/>
      <c r="X162" s="137">
        <f t="shared" si="22"/>
        <v>0</v>
      </c>
    </row>
    <row r="163" spans="1:24" s="101" customFormat="1" ht="30">
      <c r="A163" s="184">
        <v>1</v>
      </c>
      <c r="B163" s="185" t="s">
        <v>117</v>
      </c>
      <c r="C163" s="21" t="s">
        <v>383</v>
      </c>
      <c r="D163" s="21"/>
      <c r="E163" s="21" t="s">
        <v>309</v>
      </c>
      <c r="F163" s="21" t="s">
        <v>384</v>
      </c>
      <c r="G163" s="41">
        <f>+H163+I163+J163</f>
        <v>61183</v>
      </c>
      <c r="H163" s="71">
        <v>61183</v>
      </c>
      <c r="I163" s="41"/>
      <c r="J163" s="71"/>
      <c r="K163" s="41">
        <f>+L163+M163+N163</f>
        <v>55065</v>
      </c>
      <c r="L163" s="41"/>
      <c r="M163" s="71">
        <v>55065</v>
      </c>
      <c r="N163" s="23"/>
      <c r="O163" s="41">
        <f>+P163+Q163+R163</f>
        <v>55065</v>
      </c>
      <c r="P163" s="41"/>
      <c r="Q163" s="71">
        <v>55065</v>
      </c>
      <c r="R163" s="23"/>
      <c r="S163" s="41">
        <f>+T163+U163+V163</f>
        <v>6118</v>
      </c>
      <c r="T163" s="158">
        <v>6118</v>
      </c>
      <c r="U163" s="158"/>
      <c r="V163" s="23"/>
      <c r="W163" s="21"/>
      <c r="X163" s="137">
        <f t="shared" si="22"/>
        <v>0</v>
      </c>
    </row>
    <row r="164" spans="1:24" s="100" customFormat="1" ht="16.5">
      <c r="A164" s="42" t="s">
        <v>5</v>
      </c>
      <c r="B164" s="90" t="s">
        <v>32</v>
      </c>
      <c r="C164" s="13"/>
      <c r="D164" s="36"/>
      <c r="E164" s="13"/>
      <c r="F164" s="33"/>
      <c r="G164" s="39">
        <f>G165+G169</f>
        <v>5774</v>
      </c>
      <c r="H164" s="39"/>
      <c r="I164" s="39">
        <f>I165+I169</f>
        <v>5608</v>
      </c>
      <c r="J164" s="39">
        <f>J165+J169</f>
        <v>166</v>
      </c>
      <c r="K164" s="39">
        <f>K165+K169</f>
        <v>1998</v>
      </c>
      <c r="L164" s="39"/>
      <c r="M164" s="39">
        <f>M165+M169</f>
        <v>1998</v>
      </c>
      <c r="N164" s="23"/>
      <c r="O164" s="39">
        <f>O165+O169</f>
        <v>2513</v>
      </c>
      <c r="P164" s="39"/>
      <c r="Q164" s="39">
        <f>Q165+Q169</f>
        <v>2513</v>
      </c>
      <c r="R164" s="25"/>
      <c r="S164" s="39">
        <f>S165+S169</f>
        <v>3011</v>
      </c>
      <c r="T164" s="39"/>
      <c r="U164" s="39">
        <f>U165+U169</f>
        <v>3011</v>
      </c>
      <c r="V164" s="23"/>
      <c r="W164" s="21"/>
      <c r="X164" s="137">
        <f t="shared" si="22"/>
        <v>0</v>
      </c>
    </row>
    <row r="165" spans="1:24" s="100" customFormat="1" ht="16.5">
      <c r="A165" s="42" t="s">
        <v>17</v>
      </c>
      <c r="B165" s="48" t="s">
        <v>139</v>
      </c>
      <c r="C165" s="10"/>
      <c r="D165" s="18"/>
      <c r="E165" s="10"/>
      <c r="F165" s="49"/>
      <c r="G165" s="39">
        <f>SUM(G166:G168)</f>
        <v>4136</v>
      </c>
      <c r="H165" s="39"/>
      <c r="I165" s="186">
        <f>SUM(I166:I168)</f>
        <v>4000</v>
      </c>
      <c r="J165" s="186">
        <f>SUM(J166:J168)</f>
        <v>136</v>
      </c>
      <c r="K165" s="39">
        <f>SUM(K166:K168)</f>
        <v>1998</v>
      </c>
      <c r="L165" s="39"/>
      <c r="M165" s="186">
        <f>SUM(M166:M168)</f>
        <v>1998</v>
      </c>
      <c r="N165" s="32"/>
      <c r="O165" s="39">
        <f>SUM(O166:O168)</f>
        <v>2513</v>
      </c>
      <c r="P165" s="39"/>
      <c r="Q165" s="39">
        <f>SUM(Q166:Q168)</f>
        <v>2513</v>
      </c>
      <c r="R165" s="19"/>
      <c r="S165" s="39">
        <f>SUM(S166:S168)</f>
        <v>1403</v>
      </c>
      <c r="T165" s="39"/>
      <c r="U165" s="39">
        <f>SUM(U166:U168)</f>
        <v>1403</v>
      </c>
      <c r="V165" s="19"/>
      <c r="W165" s="18"/>
      <c r="X165" s="137">
        <f t="shared" si="22"/>
        <v>0</v>
      </c>
    </row>
    <row r="166" spans="1:24" s="100" customFormat="1" ht="30">
      <c r="A166" s="43" t="s">
        <v>49</v>
      </c>
      <c r="B166" s="50" t="s">
        <v>132</v>
      </c>
      <c r="C166" s="187" t="s">
        <v>133</v>
      </c>
      <c r="D166" s="18"/>
      <c r="E166" s="13" t="s">
        <v>309</v>
      </c>
      <c r="F166" s="44" t="s">
        <v>134</v>
      </c>
      <c r="G166" s="143">
        <v>1280</v>
      </c>
      <c r="H166" s="45"/>
      <c r="I166" s="188">
        <v>1280</v>
      </c>
      <c r="J166" s="25">
        <f>+G166-I166</f>
        <v>0</v>
      </c>
      <c r="K166" s="143">
        <f>+L166+M166+N166</f>
        <v>804</v>
      </c>
      <c r="L166" s="45"/>
      <c r="M166" s="189">
        <v>804</v>
      </c>
      <c r="N166" s="19"/>
      <c r="O166" s="143">
        <f>+P166+Q166+R166</f>
        <v>804</v>
      </c>
      <c r="P166" s="45"/>
      <c r="Q166" s="45">
        <v>804</v>
      </c>
      <c r="R166" s="19"/>
      <c r="S166" s="143">
        <f>+T166+U166+V166</f>
        <v>436</v>
      </c>
      <c r="T166" s="45"/>
      <c r="U166" s="158">
        <v>436</v>
      </c>
      <c r="V166" s="19"/>
      <c r="W166" s="18"/>
      <c r="X166" s="137">
        <f t="shared" si="22"/>
        <v>0</v>
      </c>
    </row>
    <row r="167" spans="1:24" s="100" customFormat="1" ht="30">
      <c r="A167" s="43" t="s">
        <v>49</v>
      </c>
      <c r="B167" s="50" t="s">
        <v>135</v>
      </c>
      <c r="C167" s="187" t="s">
        <v>133</v>
      </c>
      <c r="D167" s="18"/>
      <c r="E167" s="13" t="s">
        <v>309</v>
      </c>
      <c r="F167" s="44" t="s">
        <v>136</v>
      </c>
      <c r="G167" s="143">
        <v>1995</v>
      </c>
      <c r="H167" s="45"/>
      <c r="I167" s="188">
        <v>1900</v>
      </c>
      <c r="J167" s="25">
        <f t="shared" ref="J167:J168" si="27">+G167-I167</f>
        <v>95</v>
      </c>
      <c r="K167" s="143">
        <f>+L167+M167+N167</f>
        <v>1194</v>
      </c>
      <c r="L167" s="45"/>
      <c r="M167" s="189">
        <v>1194</v>
      </c>
      <c r="N167" s="19"/>
      <c r="O167" s="143">
        <f>+P167+Q167+R167</f>
        <v>1194</v>
      </c>
      <c r="P167" s="45"/>
      <c r="Q167" s="46">
        <v>1194</v>
      </c>
      <c r="R167" s="19"/>
      <c r="S167" s="143">
        <f>+T167+U167+V167</f>
        <v>662</v>
      </c>
      <c r="T167" s="45"/>
      <c r="U167" s="158">
        <v>662</v>
      </c>
      <c r="V167" s="19"/>
      <c r="W167" s="18"/>
      <c r="X167" s="137">
        <f t="shared" si="22"/>
        <v>0</v>
      </c>
    </row>
    <row r="168" spans="1:24" s="101" customFormat="1" ht="30">
      <c r="A168" s="43" t="s">
        <v>49</v>
      </c>
      <c r="B168" s="190" t="s">
        <v>137</v>
      </c>
      <c r="C168" s="187" t="s">
        <v>385</v>
      </c>
      <c r="D168" s="21"/>
      <c r="E168" s="13" t="s">
        <v>309</v>
      </c>
      <c r="F168" s="44" t="s">
        <v>138</v>
      </c>
      <c r="G168" s="143">
        <v>861</v>
      </c>
      <c r="H168" s="45"/>
      <c r="I168" s="188">
        <v>820</v>
      </c>
      <c r="J168" s="25">
        <f t="shared" si="27"/>
        <v>41</v>
      </c>
      <c r="K168" s="143">
        <f>+L168+M168+N168</f>
        <v>0</v>
      </c>
      <c r="L168" s="45"/>
      <c r="M168" s="189"/>
      <c r="N168" s="25"/>
      <c r="O168" s="143">
        <f>+P168+Q168+R168</f>
        <v>515</v>
      </c>
      <c r="P168" s="45"/>
      <c r="Q168" s="46">
        <v>515</v>
      </c>
      <c r="R168" s="25"/>
      <c r="S168" s="143">
        <f>+T168+U168+V168</f>
        <v>305</v>
      </c>
      <c r="T168" s="45"/>
      <c r="U168" s="158">
        <v>305</v>
      </c>
      <c r="V168" s="25"/>
      <c r="W168" s="21"/>
      <c r="X168" s="137">
        <f t="shared" si="22"/>
        <v>0</v>
      </c>
    </row>
    <row r="169" spans="1:24" s="100" customFormat="1" ht="16.5">
      <c r="A169" s="47" t="s">
        <v>52</v>
      </c>
      <c r="B169" s="191" t="s">
        <v>386</v>
      </c>
      <c r="C169" s="192"/>
      <c r="D169" s="21"/>
      <c r="E169" s="193"/>
      <c r="F169" s="44"/>
      <c r="G169" s="194">
        <f>SUM(G170:G172)</f>
        <v>1638</v>
      </c>
      <c r="H169" s="195"/>
      <c r="I169" s="194">
        <f>SUM(I170:I172)</f>
        <v>1608</v>
      </c>
      <c r="J169" s="194">
        <f>SUM(J170:J172)</f>
        <v>30</v>
      </c>
      <c r="K169" s="195"/>
      <c r="L169" s="195"/>
      <c r="M169" s="194">
        <f>SUM(M170:M172)</f>
        <v>0</v>
      </c>
      <c r="N169" s="23"/>
      <c r="O169" s="195"/>
      <c r="P169" s="195"/>
      <c r="Q169" s="195"/>
      <c r="R169" s="23"/>
      <c r="S169" s="19">
        <f>SUM(S170:S172)</f>
        <v>1608</v>
      </c>
      <c r="T169" s="195"/>
      <c r="U169" s="19">
        <f>SUM(U170:U172)</f>
        <v>1608</v>
      </c>
      <c r="V169" s="23"/>
      <c r="W169" s="21"/>
      <c r="X169" s="137">
        <f t="shared" si="22"/>
        <v>0</v>
      </c>
    </row>
    <row r="170" spans="1:24" s="100" customFormat="1" ht="30">
      <c r="A170" s="43" t="s">
        <v>49</v>
      </c>
      <c r="B170" s="50" t="s">
        <v>387</v>
      </c>
      <c r="C170" s="187" t="s">
        <v>133</v>
      </c>
      <c r="D170" s="18"/>
      <c r="E170" s="13">
        <v>2025</v>
      </c>
      <c r="F170" s="44" t="s">
        <v>972</v>
      </c>
      <c r="G170" s="188">
        <v>630</v>
      </c>
      <c r="H170" s="188"/>
      <c r="I170" s="188">
        <v>600</v>
      </c>
      <c r="J170" s="23">
        <f>+G170-I170</f>
        <v>30</v>
      </c>
      <c r="K170" s="143">
        <f>+L170+M170+N170</f>
        <v>0</v>
      </c>
      <c r="L170" s="188"/>
      <c r="M170" s="189"/>
      <c r="N170" s="32"/>
      <c r="O170" s="143">
        <f>+P170+Q170+R170</f>
        <v>0</v>
      </c>
      <c r="P170" s="188"/>
      <c r="Q170" s="188"/>
      <c r="R170" s="19"/>
      <c r="S170" s="143">
        <f>+T170+U170+V170</f>
        <v>600</v>
      </c>
      <c r="T170" s="41"/>
      <c r="U170" s="158">
        <v>600</v>
      </c>
      <c r="V170" s="19"/>
      <c r="W170" s="18"/>
      <c r="X170" s="137">
        <f t="shared" si="22"/>
        <v>0</v>
      </c>
    </row>
    <row r="171" spans="1:24" s="100" customFormat="1" ht="30">
      <c r="A171" s="43" t="s">
        <v>49</v>
      </c>
      <c r="B171" s="50" t="s">
        <v>388</v>
      </c>
      <c r="C171" s="187" t="s">
        <v>133</v>
      </c>
      <c r="D171" s="18"/>
      <c r="E171" s="13">
        <v>2025</v>
      </c>
      <c r="F171" s="44" t="s">
        <v>973</v>
      </c>
      <c r="G171" s="188">
        <v>756</v>
      </c>
      <c r="H171" s="188"/>
      <c r="I171" s="188">
        <v>756</v>
      </c>
      <c r="J171" s="23">
        <f>+G171-I171</f>
        <v>0</v>
      </c>
      <c r="K171" s="143">
        <f>+L171+M171+N171</f>
        <v>0</v>
      </c>
      <c r="L171" s="188"/>
      <c r="M171" s="189"/>
      <c r="N171" s="19"/>
      <c r="O171" s="143">
        <f>+P171+Q171+R171</f>
        <v>0</v>
      </c>
      <c r="P171" s="188"/>
      <c r="Q171" s="188"/>
      <c r="R171" s="19"/>
      <c r="S171" s="143">
        <f>+T171+U171+V171</f>
        <v>756</v>
      </c>
      <c r="T171" s="41"/>
      <c r="U171" s="158">
        <v>756</v>
      </c>
      <c r="V171" s="19"/>
      <c r="W171" s="18"/>
      <c r="X171" s="137">
        <f t="shared" si="22"/>
        <v>0</v>
      </c>
    </row>
    <row r="172" spans="1:24" s="100" customFormat="1" ht="45">
      <c r="A172" s="43" t="s">
        <v>49</v>
      </c>
      <c r="B172" s="50" t="s">
        <v>389</v>
      </c>
      <c r="C172" s="187" t="s">
        <v>385</v>
      </c>
      <c r="D172" s="18"/>
      <c r="E172" s="13">
        <v>2025</v>
      </c>
      <c r="F172" s="44" t="s">
        <v>974</v>
      </c>
      <c r="G172" s="188">
        <v>252</v>
      </c>
      <c r="H172" s="188"/>
      <c r="I172" s="188">
        <v>252</v>
      </c>
      <c r="J172" s="23">
        <f>+G172-I172</f>
        <v>0</v>
      </c>
      <c r="K172" s="143">
        <f>+L172+M172+N172</f>
        <v>0</v>
      </c>
      <c r="L172" s="188"/>
      <c r="M172" s="189"/>
      <c r="N172" s="19"/>
      <c r="O172" s="143">
        <f>+P172+Q172+R172</f>
        <v>0</v>
      </c>
      <c r="P172" s="188"/>
      <c r="Q172" s="188"/>
      <c r="R172" s="19"/>
      <c r="S172" s="143">
        <f>+T172+U172+V172</f>
        <v>252</v>
      </c>
      <c r="T172" s="41"/>
      <c r="U172" s="158">
        <v>252</v>
      </c>
      <c r="V172" s="19"/>
      <c r="W172" s="18"/>
      <c r="X172" s="137">
        <f t="shared" si="22"/>
        <v>0</v>
      </c>
    </row>
    <row r="173" spans="1:24" s="100" customFormat="1" ht="16.5">
      <c r="A173" s="42" t="s">
        <v>22</v>
      </c>
      <c r="B173" s="90" t="s">
        <v>25</v>
      </c>
      <c r="C173" s="18"/>
      <c r="D173" s="18"/>
      <c r="E173" s="21"/>
      <c r="F173" s="21"/>
      <c r="G173" s="39">
        <f>G174</f>
        <v>64175</v>
      </c>
      <c r="H173" s="19"/>
      <c r="I173" s="39">
        <f>I174</f>
        <v>38464</v>
      </c>
      <c r="J173" s="39">
        <f>J174</f>
        <v>25711</v>
      </c>
      <c r="K173" s="39">
        <f>K174</f>
        <v>16066</v>
      </c>
      <c r="L173" s="19"/>
      <c r="M173" s="39">
        <f>M174</f>
        <v>16066</v>
      </c>
      <c r="N173" s="19"/>
      <c r="O173" s="39">
        <f>O174</f>
        <v>16066</v>
      </c>
      <c r="P173" s="19"/>
      <c r="Q173" s="39">
        <f>Q174</f>
        <v>16066</v>
      </c>
      <c r="R173" s="19"/>
      <c r="S173" s="39">
        <f>S174</f>
        <v>22398</v>
      </c>
      <c r="T173" s="19"/>
      <c r="U173" s="39">
        <f>U174</f>
        <v>22398</v>
      </c>
      <c r="V173" s="19"/>
      <c r="W173" s="18"/>
      <c r="X173" s="137">
        <f t="shared" si="22"/>
        <v>0</v>
      </c>
    </row>
    <row r="174" spans="1:24" s="100" customFormat="1" ht="16.5">
      <c r="A174" s="51"/>
      <c r="B174" s="196" t="s">
        <v>139</v>
      </c>
      <c r="C174" s="13"/>
      <c r="D174" s="21"/>
      <c r="E174" s="13"/>
      <c r="F174" s="49"/>
      <c r="G174" s="39">
        <f>SUM(G175:G185)</f>
        <v>64175</v>
      </c>
      <c r="H174" s="41"/>
      <c r="I174" s="39">
        <f>SUM(I175:I185)</f>
        <v>38464</v>
      </c>
      <c r="J174" s="39">
        <f>SUM(J175:J185)</f>
        <v>25711</v>
      </c>
      <c r="K174" s="39">
        <f>SUM(K175:K185)</f>
        <v>16066</v>
      </c>
      <c r="L174" s="41"/>
      <c r="M174" s="39">
        <f>SUM(M175:M185)</f>
        <v>16066</v>
      </c>
      <c r="N174" s="23"/>
      <c r="O174" s="39">
        <f>SUM(O175:O185)</f>
        <v>16066</v>
      </c>
      <c r="P174" s="41"/>
      <c r="Q174" s="39">
        <f>SUM(Q175:Q185)</f>
        <v>16066</v>
      </c>
      <c r="R174" s="23"/>
      <c r="S174" s="19">
        <f>SUM(S175:S185)</f>
        <v>22398</v>
      </c>
      <c r="T174" s="23"/>
      <c r="U174" s="19">
        <f>SUM(U175:U185)</f>
        <v>22398</v>
      </c>
      <c r="V174" s="23"/>
      <c r="W174" s="21"/>
      <c r="X174" s="137">
        <f t="shared" si="22"/>
        <v>0</v>
      </c>
    </row>
    <row r="175" spans="1:24" s="100" customFormat="1" ht="45">
      <c r="A175" s="43" t="s">
        <v>49</v>
      </c>
      <c r="B175" s="197" t="s">
        <v>390</v>
      </c>
      <c r="C175" s="79" t="s">
        <v>391</v>
      </c>
      <c r="D175" s="18"/>
      <c r="E175" s="13" t="s">
        <v>309</v>
      </c>
      <c r="F175" s="198" t="s">
        <v>392</v>
      </c>
      <c r="G175" s="143">
        <v>1496</v>
      </c>
      <c r="H175" s="40"/>
      <c r="I175" s="158">
        <v>1496</v>
      </c>
      <c r="J175" s="23">
        <f>+G175-I175</f>
        <v>0</v>
      </c>
      <c r="K175" s="158">
        <v>748</v>
      </c>
      <c r="L175" s="40"/>
      <c r="M175" s="158">
        <v>748</v>
      </c>
      <c r="N175" s="32"/>
      <c r="O175" s="158">
        <v>748</v>
      </c>
      <c r="P175" s="40"/>
      <c r="Q175" s="158">
        <v>748</v>
      </c>
      <c r="R175" s="19"/>
      <c r="S175" s="158">
        <v>748</v>
      </c>
      <c r="T175" s="19"/>
      <c r="U175" s="25">
        <v>748</v>
      </c>
      <c r="V175" s="19"/>
      <c r="W175" s="18"/>
      <c r="X175" s="137">
        <f t="shared" si="22"/>
        <v>0</v>
      </c>
    </row>
    <row r="176" spans="1:24" s="100" customFormat="1" ht="45">
      <c r="A176" s="43" t="s">
        <v>49</v>
      </c>
      <c r="B176" s="197" t="s">
        <v>393</v>
      </c>
      <c r="C176" s="79" t="s">
        <v>394</v>
      </c>
      <c r="D176" s="18"/>
      <c r="E176" s="13" t="s">
        <v>309</v>
      </c>
      <c r="F176" s="198" t="s">
        <v>395</v>
      </c>
      <c r="G176" s="143">
        <v>550</v>
      </c>
      <c r="H176" s="40"/>
      <c r="I176" s="158">
        <v>550</v>
      </c>
      <c r="J176" s="23">
        <f t="shared" ref="J176:J185" si="28">+G176-I176</f>
        <v>0</v>
      </c>
      <c r="K176" s="158">
        <v>275</v>
      </c>
      <c r="L176" s="40"/>
      <c r="M176" s="158">
        <v>275</v>
      </c>
      <c r="N176" s="32"/>
      <c r="O176" s="158">
        <v>275</v>
      </c>
      <c r="P176" s="40"/>
      <c r="Q176" s="158">
        <v>275</v>
      </c>
      <c r="R176" s="19"/>
      <c r="S176" s="158">
        <v>275</v>
      </c>
      <c r="T176" s="19"/>
      <c r="U176" s="25">
        <v>275</v>
      </c>
      <c r="V176" s="19"/>
      <c r="W176" s="18"/>
      <c r="X176" s="137">
        <f t="shared" si="22"/>
        <v>0</v>
      </c>
    </row>
    <row r="177" spans="1:24" s="100" customFormat="1" ht="30">
      <c r="A177" s="43" t="s">
        <v>49</v>
      </c>
      <c r="B177" s="197" t="s">
        <v>396</v>
      </c>
      <c r="C177" s="79" t="s">
        <v>397</v>
      </c>
      <c r="D177" s="18"/>
      <c r="E177" s="13" t="s">
        <v>309</v>
      </c>
      <c r="F177" s="198" t="s">
        <v>398</v>
      </c>
      <c r="G177" s="143">
        <v>520</v>
      </c>
      <c r="H177" s="40"/>
      <c r="I177" s="158">
        <v>500</v>
      </c>
      <c r="J177" s="23">
        <f t="shared" si="28"/>
        <v>20</v>
      </c>
      <c r="K177" s="158">
        <v>250</v>
      </c>
      <c r="L177" s="40"/>
      <c r="M177" s="158">
        <v>250</v>
      </c>
      <c r="N177" s="32"/>
      <c r="O177" s="158">
        <v>250</v>
      </c>
      <c r="P177" s="40"/>
      <c r="Q177" s="158">
        <v>250</v>
      </c>
      <c r="R177" s="19"/>
      <c r="S177" s="158">
        <v>250</v>
      </c>
      <c r="T177" s="19"/>
      <c r="U177" s="25">
        <v>250</v>
      </c>
      <c r="V177" s="19"/>
      <c r="W177" s="18"/>
      <c r="X177" s="137">
        <f t="shared" si="22"/>
        <v>0</v>
      </c>
    </row>
    <row r="178" spans="1:24" s="100" customFormat="1" ht="45">
      <c r="A178" s="43" t="s">
        <v>49</v>
      </c>
      <c r="B178" s="197" t="s">
        <v>399</v>
      </c>
      <c r="C178" s="79" t="s">
        <v>400</v>
      </c>
      <c r="D178" s="18"/>
      <c r="E178" s="13" t="s">
        <v>309</v>
      </c>
      <c r="F178" s="198" t="s">
        <v>401</v>
      </c>
      <c r="G178" s="143">
        <v>720</v>
      </c>
      <c r="H178" s="40"/>
      <c r="I178" s="158">
        <v>696</v>
      </c>
      <c r="J178" s="23">
        <f t="shared" si="28"/>
        <v>24</v>
      </c>
      <c r="K178" s="158">
        <v>348</v>
      </c>
      <c r="L178" s="40"/>
      <c r="M178" s="158">
        <v>348</v>
      </c>
      <c r="N178" s="32"/>
      <c r="O178" s="158">
        <v>348</v>
      </c>
      <c r="P178" s="40"/>
      <c r="Q178" s="158">
        <v>348</v>
      </c>
      <c r="R178" s="19"/>
      <c r="S178" s="158">
        <v>348</v>
      </c>
      <c r="T178" s="19"/>
      <c r="U178" s="25">
        <v>348</v>
      </c>
      <c r="V178" s="19"/>
      <c r="W178" s="18"/>
      <c r="X178" s="137">
        <f t="shared" si="22"/>
        <v>0</v>
      </c>
    </row>
    <row r="179" spans="1:24" s="100" customFormat="1" ht="30">
      <c r="A179" s="43" t="s">
        <v>49</v>
      </c>
      <c r="B179" s="197" t="s">
        <v>975</v>
      </c>
      <c r="C179" s="79" t="s">
        <v>402</v>
      </c>
      <c r="D179" s="18"/>
      <c r="E179" s="13" t="s">
        <v>309</v>
      </c>
      <c r="F179" s="198" t="s">
        <v>403</v>
      </c>
      <c r="G179" s="143">
        <v>680</v>
      </c>
      <c r="H179" s="40"/>
      <c r="I179" s="158">
        <v>656</v>
      </c>
      <c r="J179" s="23">
        <f t="shared" si="28"/>
        <v>24</v>
      </c>
      <c r="K179" s="158">
        <v>328</v>
      </c>
      <c r="L179" s="40"/>
      <c r="M179" s="158">
        <v>328</v>
      </c>
      <c r="N179" s="32"/>
      <c r="O179" s="158">
        <v>328</v>
      </c>
      <c r="P179" s="40"/>
      <c r="Q179" s="158">
        <v>328</v>
      </c>
      <c r="R179" s="19"/>
      <c r="S179" s="158">
        <v>328</v>
      </c>
      <c r="T179" s="19"/>
      <c r="U179" s="25">
        <v>328</v>
      </c>
      <c r="V179" s="19"/>
      <c r="W179" s="18"/>
      <c r="X179" s="137">
        <f t="shared" si="22"/>
        <v>0</v>
      </c>
    </row>
    <row r="180" spans="1:24" s="100" customFormat="1" ht="30">
      <c r="A180" s="43" t="s">
        <v>49</v>
      </c>
      <c r="B180" s="197" t="s">
        <v>404</v>
      </c>
      <c r="C180" s="79" t="s">
        <v>405</v>
      </c>
      <c r="D180" s="18"/>
      <c r="E180" s="13" t="s">
        <v>309</v>
      </c>
      <c r="F180" s="198" t="s">
        <v>406</v>
      </c>
      <c r="G180" s="143">
        <v>1666</v>
      </c>
      <c r="H180" s="40"/>
      <c r="I180" s="158">
        <v>1666</v>
      </c>
      <c r="J180" s="23">
        <f t="shared" si="28"/>
        <v>0</v>
      </c>
      <c r="K180" s="158">
        <v>650</v>
      </c>
      <c r="L180" s="40"/>
      <c r="M180" s="158">
        <v>650</v>
      </c>
      <c r="N180" s="32"/>
      <c r="O180" s="158">
        <v>650</v>
      </c>
      <c r="P180" s="40"/>
      <c r="Q180" s="158">
        <v>650</v>
      </c>
      <c r="R180" s="19"/>
      <c r="S180" s="158">
        <v>1016</v>
      </c>
      <c r="T180" s="19"/>
      <c r="U180" s="25">
        <v>1016</v>
      </c>
      <c r="V180" s="19"/>
      <c r="W180" s="18"/>
      <c r="X180" s="137">
        <f t="shared" si="22"/>
        <v>0</v>
      </c>
    </row>
    <row r="181" spans="1:24" s="100" customFormat="1" ht="45">
      <c r="A181" s="43" t="s">
        <v>49</v>
      </c>
      <c r="B181" s="197" t="s">
        <v>407</v>
      </c>
      <c r="C181" s="79" t="s">
        <v>408</v>
      </c>
      <c r="D181" s="18"/>
      <c r="E181" s="13" t="s">
        <v>309</v>
      </c>
      <c r="F181" s="198" t="s">
        <v>409</v>
      </c>
      <c r="G181" s="143">
        <v>40000</v>
      </c>
      <c r="H181" s="40"/>
      <c r="I181" s="158">
        <f>15157+5043</f>
        <v>20200</v>
      </c>
      <c r="J181" s="23">
        <f t="shared" si="28"/>
        <v>19800</v>
      </c>
      <c r="K181" s="158">
        <v>5876</v>
      </c>
      <c r="L181" s="40"/>
      <c r="M181" s="158">
        <v>5876</v>
      </c>
      <c r="N181" s="32"/>
      <c r="O181" s="158">
        <v>5876</v>
      </c>
      <c r="P181" s="40"/>
      <c r="Q181" s="158">
        <v>5876</v>
      </c>
      <c r="R181" s="19"/>
      <c r="S181" s="158">
        <v>14324</v>
      </c>
      <c r="T181" s="19"/>
      <c r="U181" s="25">
        <v>14324</v>
      </c>
      <c r="V181" s="19"/>
      <c r="W181" s="18"/>
      <c r="X181" s="137">
        <f t="shared" si="22"/>
        <v>0</v>
      </c>
    </row>
    <row r="182" spans="1:24" s="100" customFormat="1" ht="165">
      <c r="A182" s="43" t="s">
        <v>49</v>
      </c>
      <c r="B182" s="197" t="s">
        <v>410</v>
      </c>
      <c r="C182" s="79" t="s">
        <v>411</v>
      </c>
      <c r="D182" s="18"/>
      <c r="E182" s="13" t="s">
        <v>309</v>
      </c>
      <c r="F182" s="198" t="s">
        <v>412</v>
      </c>
      <c r="G182" s="143">
        <v>3500</v>
      </c>
      <c r="H182" s="40"/>
      <c r="I182" s="158">
        <f>3500-1100</f>
        <v>2400</v>
      </c>
      <c r="J182" s="23">
        <f t="shared" si="28"/>
        <v>1100</v>
      </c>
      <c r="K182" s="158">
        <v>1365</v>
      </c>
      <c r="L182" s="40"/>
      <c r="M182" s="158">
        <v>1365</v>
      </c>
      <c r="N182" s="32"/>
      <c r="O182" s="158">
        <v>1365</v>
      </c>
      <c r="P182" s="40"/>
      <c r="Q182" s="158">
        <v>1365</v>
      </c>
      <c r="R182" s="19"/>
      <c r="S182" s="158">
        <v>1035</v>
      </c>
      <c r="T182" s="19"/>
      <c r="U182" s="25">
        <v>1035</v>
      </c>
      <c r="V182" s="19"/>
      <c r="W182" s="18"/>
      <c r="X182" s="137">
        <f t="shared" si="22"/>
        <v>0</v>
      </c>
    </row>
    <row r="183" spans="1:24" s="100" customFormat="1" ht="45">
      <c r="A183" s="43" t="s">
        <v>49</v>
      </c>
      <c r="B183" s="197" t="s">
        <v>413</v>
      </c>
      <c r="C183" s="79" t="s">
        <v>408</v>
      </c>
      <c r="D183" s="18"/>
      <c r="E183" s="13" t="s">
        <v>309</v>
      </c>
      <c r="F183" s="198" t="s">
        <v>414</v>
      </c>
      <c r="G183" s="143">
        <v>9343</v>
      </c>
      <c r="H183" s="40"/>
      <c r="I183" s="158">
        <f>9343-2843</f>
        <v>6500</v>
      </c>
      <c r="J183" s="23">
        <f t="shared" si="28"/>
        <v>2843</v>
      </c>
      <c r="K183" s="158">
        <v>3644</v>
      </c>
      <c r="L183" s="40"/>
      <c r="M183" s="158">
        <v>3644</v>
      </c>
      <c r="N183" s="32"/>
      <c r="O183" s="158">
        <v>3644</v>
      </c>
      <c r="P183" s="40"/>
      <c r="Q183" s="158">
        <v>3644</v>
      </c>
      <c r="R183" s="19"/>
      <c r="S183" s="158">
        <v>2856</v>
      </c>
      <c r="T183" s="19"/>
      <c r="U183" s="25">
        <v>2856</v>
      </c>
      <c r="V183" s="19"/>
      <c r="W183" s="18"/>
      <c r="X183" s="137">
        <f t="shared" si="22"/>
        <v>0</v>
      </c>
    </row>
    <row r="184" spans="1:24" s="100" customFormat="1" ht="45">
      <c r="A184" s="43" t="s">
        <v>49</v>
      </c>
      <c r="B184" s="197" t="s">
        <v>415</v>
      </c>
      <c r="C184" s="79" t="s">
        <v>408</v>
      </c>
      <c r="D184" s="18"/>
      <c r="E184" s="13" t="s">
        <v>309</v>
      </c>
      <c r="F184" s="198" t="s">
        <v>416</v>
      </c>
      <c r="G184" s="143">
        <v>2400</v>
      </c>
      <c r="H184" s="40"/>
      <c r="I184" s="158">
        <v>1600</v>
      </c>
      <c r="J184" s="23">
        <f t="shared" si="28"/>
        <v>800</v>
      </c>
      <c r="K184" s="158">
        <v>624</v>
      </c>
      <c r="L184" s="40"/>
      <c r="M184" s="158">
        <v>624</v>
      </c>
      <c r="N184" s="32"/>
      <c r="O184" s="158">
        <v>624</v>
      </c>
      <c r="P184" s="40"/>
      <c r="Q184" s="158">
        <v>624</v>
      </c>
      <c r="R184" s="19"/>
      <c r="S184" s="158">
        <v>976</v>
      </c>
      <c r="T184" s="19"/>
      <c r="U184" s="25">
        <v>976</v>
      </c>
      <c r="V184" s="19"/>
      <c r="W184" s="18"/>
      <c r="X184" s="137">
        <f t="shared" si="22"/>
        <v>0</v>
      </c>
    </row>
    <row r="185" spans="1:24" s="100" customFormat="1" ht="45">
      <c r="A185" s="43" t="s">
        <v>49</v>
      </c>
      <c r="B185" s="197" t="s">
        <v>417</v>
      </c>
      <c r="C185" s="79" t="s">
        <v>408</v>
      </c>
      <c r="D185" s="18"/>
      <c r="E185" s="13" t="s">
        <v>309</v>
      </c>
      <c r="F185" s="198" t="s">
        <v>418</v>
      </c>
      <c r="G185" s="143">
        <v>3300</v>
      </c>
      <c r="H185" s="40"/>
      <c r="I185" s="158">
        <v>2200</v>
      </c>
      <c r="J185" s="23">
        <f t="shared" si="28"/>
        <v>1100</v>
      </c>
      <c r="K185" s="158">
        <v>1958</v>
      </c>
      <c r="L185" s="40"/>
      <c r="M185" s="158">
        <v>1958</v>
      </c>
      <c r="N185" s="32"/>
      <c r="O185" s="158">
        <v>1958</v>
      </c>
      <c r="P185" s="40"/>
      <c r="Q185" s="158">
        <v>1958</v>
      </c>
      <c r="R185" s="19"/>
      <c r="S185" s="158">
        <v>242</v>
      </c>
      <c r="T185" s="19"/>
      <c r="U185" s="25">
        <v>242</v>
      </c>
      <c r="V185" s="19"/>
      <c r="W185" s="18"/>
      <c r="X185" s="137">
        <f t="shared" si="22"/>
        <v>0</v>
      </c>
    </row>
    <row r="186" spans="1:24" s="100" customFormat="1" ht="16.5">
      <c r="A186" s="42" t="s">
        <v>29</v>
      </c>
      <c r="B186" s="90" t="s">
        <v>23</v>
      </c>
      <c r="C186" s="18"/>
      <c r="D186" s="18"/>
      <c r="E186" s="21"/>
      <c r="F186" s="21"/>
      <c r="G186" s="39">
        <f>+G187+G189</f>
        <v>10850</v>
      </c>
      <c r="H186" s="19"/>
      <c r="I186" s="39">
        <f>+I187+I189</f>
        <v>8728</v>
      </c>
      <c r="J186" s="39">
        <f>+J187+J189</f>
        <v>2122</v>
      </c>
      <c r="K186" s="39">
        <f>+K187+K189</f>
        <v>1276</v>
      </c>
      <c r="L186" s="19"/>
      <c r="M186" s="39">
        <f>+M187+M189</f>
        <v>1276</v>
      </c>
      <c r="N186" s="19"/>
      <c r="O186" s="39">
        <f>+O187+O189</f>
        <v>1276</v>
      </c>
      <c r="P186" s="19"/>
      <c r="Q186" s="39">
        <f>+Q187+Q189</f>
        <v>1276</v>
      </c>
      <c r="R186" s="19"/>
      <c r="S186" s="39">
        <f>+S187+S189</f>
        <v>7452</v>
      </c>
      <c r="T186" s="19"/>
      <c r="U186" s="39">
        <f>+U187+U189</f>
        <v>7452</v>
      </c>
      <c r="V186" s="19"/>
      <c r="W186" s="18"/>
      <c r="X186" s="137">
        <f t="shared" si="22"/>
        <v>0</v>
      </c>
    </row>
    <row r="187" spans="1:24" s="100" customFormat="1" ht="16.5">
      <c r="A187" s="18" t="s">
        <v>17</v>
      </c>
      <c r="B187" s="139" t="s">
        <v>139</v>
      </c>
      <c r="C187" s="18"/>
      <c r="D187" s="18"/>
      <c r="E187" s="21"/>
      <c r="F187" s="21"/>
      <c r="G187" s="199">
        <f>SUM(G188:G188)</f>
        <v>1500</v>
      </c>
      <c r="H187" s="19"/>
      <c r="I187" s="199">
        <f>SUM(I188:I188)</f>
        <v>1500</v>
      </c>
      <c r="J187" s="19"/>
      <c r="K187" s="199">
        <f>SUM(K188:K188)</f>
        <v>1276</v>
      </c>
      <c r="L187" s="19"/>
      <c r="M187" s="199">
        <f>SUM(M188:M188)</f>
        <v>1276</v>
      </c>
      <c r="N187" s="19"/>
      <c r="O187" s="199">
        <f>SUM(O188:O188)</f>
        <v>1276</v>
      </c>
      <c r="P187" s="19"/>
      <c r="Q187" s="199">
        <f>SUM(Q188:Q188)</f>
        <v>1276</v>
      </c>
      <c r="R187" s="19"/>
      <c r="S187" s="16">
        <f>SUM(S188:S188)</f>
        <v>224</v>
      </c>
      <c r="T187" s="19"/>
      <c r="U187" s="16">
        <f>SUM(U188:U188)</f>
        <v>224</v>
      </c>
      <c r="V187" s="19"/>
      <c r="W187" s="18"/>
      <c r="X187" s="137">
        <f t="shared" si="22"/>
        <v>0</v>
      </c>
    </row>
    <row r="188" spans="1:24" s="100" customFormat="1" ht="30">
      <c r="A188" s="36" t="s">
        <v>49</v>
      </c>
      <c r="B188" s="200" t="s">
        <v>419</v>
      </c>
      <c r="C188" s="18"/>
      <c r="D188" s="18"/>
      <c r="E188" s="13" t="s">
        <v>309</v>
      </c>
      <c r="F188" s="38" t="s">
        <v>420</v>
      </c>
      <c r="G188" s="201">
        <v>1500</v>
      </c>
      <c r="H188" s="19"/>
      <c r="I188" s="201">
        <v>1500</v>
      </c>
      <c r="J188" s="19"/>
      <c r="K188" s="41">
        <v>1276</v>
      </c>
      <c r="L188" s="19"/>
      <c r="M188" s="41">
        <v>1276</v>
      </c>
      <c r="N188" s="19"/>
      <c r="O188" s="41">
        <v>1276</v>
      </c>
      <c r="P188" s="19"/>
      <c r="Q188" s="41">
        <v>1276</v>
      </c>
      <c r="R188" s="19"/>
      <c r="S188" s="25">
        <v>224</v>
      </c>
      <c r="T188" s="25"/>
      <c r="U188" s="25">
        <v>224</v>
      </c>
      <c r="V188" s="19"/>
      <c r="W188" s="18"/>
      <c r="X188" s="137">
        <f t="shared" si="22"/>
        <v>0</v>
      </c>
    </row>
    <row r="189" spans="1:24" s="100" customFormat="1" ht="16.5">
      <c r="A189" s="18" t="s">
        <v>52</v>
      </c>
      <c r="B189" s="139" t="s">
        <v>386</v>
      </c>
      <c r="C189" s="18"/>
      <c r="D189" s="18"/>
      <c r="E189" s="21"/>
      <c r="F189" s="21"/>
      <c r="G189" s="199">
        <f>+SUM(G190:G205)</f>
        <v>9350</v>
      </c>
      <c r="H189" s="19"/>
      <c r="I189" s="199">
        <f>+SUM(I190:I205)</f>
        <v>7228</v>
      </c>
      <c r="J189" s="199">
        <f>+SUM(J190:J205)</f>
        <v>2122</v>
      </c>
      <c r="K189" s="19"/>
      <c r="L189" s="19"/>
      <c r="M189" s="19"/>
      <c r="N189" s="19"/>
      <c r="O189" s="19"/>
      <c r="P189" s="19"/>
      <c r="Q189" s="19"/>
      <c r="R189" s="19"/>
      <c r="S189" s="199">
        <f>+SUM(S190:S205)</f>
        <v>7228</v>
      </c>
      <c r="T189" s="19"/>
      <c r="U189" s="199">
        <f>+SUM(U190:U205)</f>
        <v>7228</v>
      </c>
      <c r="V189" s="19"/>
      <c r="W189" s="18"/>
      <c r="X189" s="137">
        <f t="shared" si="22"/>
        <v>0</v>
      </c>
    </row>
    <row r="190" spans="1:24" s="101" customFormat="1" ht="30">
      <c r="A190" s="43" t="s">
        <v>49</v>
      </c>
      <c r="B190" s="50" t="s">
        <v>421</v>
      </c>
      <c r="C190" s="187" t="s">
        <v>422</v>
      </c>
      <c r="D190" s="202" t="s">
        <v>423</v>
      </c>
      <c r="E190" s="21">
        <v>2025</v>
      </c>
      <c r="F190" s="21" t="s">
        <v>976</v>
      </c>
      <c r="G190" s="188">
        <v>2020</v>
      </c>
      <c r="H190" s="25"/>
      <c r="I190" s="188">
        <v>2020</v>
      </c>
      <c r="J190" s="188"/>
      <c r="K190" s="25"/>
      <c r="L190" s="25"/>
      <c r="M190" s="25"/>
      <c r="N190" s="25"/>
      <c r="O190" s="25"/>
      <c r="P190" s="25"/>
      <c r="Q190" s="25"/>
      <c r="R190" s="25"/>
      <c r="S190" s="158">
        <v>2020</v>
      </c>
      <c r="T190" s="25"/>
      <c r="U190" s="158">
        <v>2020</v>
      </c>
      <c r="V190" s="25"/>
      <c r="W190" s="21"/>
      <c r="X190" s="137">
        <f t="shared" si="22"/>
        <v>0</v>
      </c>
    </row>
    <row r="191" spans="1:24" s="101" customFormat="1" ht="30">
      <c r="A191" s="43" t="s">
        <v>49</v>
      </c>
      <c r="B191" s="50" t="s">
        <v>424</v>
      </c>
      <c r="C191" s="187" t="s">
        <v>425</v>
      </c>
      <c r="D191" s="202" t="s">
        <v>426</v>
      </c>
      <c r="E191" s="21">
        <v>2025</v>
      </c>
      <c r="F191" s="21" t="s">
        <v>977</v>
      </c>
      <c r="G191" s="188">
        <v>700</v>
      </c>
      <c r="H191" s="25"/>
      <c r="I191" s="188">
        <v>700</v>
      </c>
      <c r="J191" s="188"/>
      <c r="K191" s="25"/>
      <c r="L191" s="25"/>
      <c r="M191" s="25"/>
      <c r="N191" s="25"/>
      <c r="O191" s="25"/>
      <c r="P191" s="25"/>
      <c r="Q191" s="25"/>
      <c r="R191" s="25"/>
      <c r="S191" s="158">
        <v>700</v>
      </c>
      <c r="T191" s="25"/>
      <c r="U191" s="158">
        <v>700</v>
      </c>
      <c r="V191" s="25"/>
      <c r="W191" s="21"/>
      <c r="X191" s="137">
        <f t="shared" si="22"/>
        <v>0</v>
      </c>
    </row>
    <row r="192" spans="1:24" s="101" customFormat="1" ht="30">
      <c r="A192" s="43" t="s">
        <v>49</v>
      </c>
      <c r="B192" s="50" t="s">
        <v>427</v>
      </c>
      <c r="C192" s="187" t="s">
        <v>425</v>
      </c>
      <c r="D192" s="202" t="s">
        <v>428</v>
      </c>
      <c r="E192" s="21">
        <v>2025</v>
      </c>
      <c r="F192" s="21" t="s">
        <v>978</v>
      </c>
      <c r="G192" s="188">
        <v>320</v>
      </c>
      <c r="H192" s="25"/>
      <c r="I192" s="188">
        <v>320</v>
      </c>
      <c r="J192" s="188"/>
      <c r="K192" s="25"/>
      <c r="L192" s="25"/>
      <c r="M192" s="25"/>
      <c r="N192" s="25"/>
      <c r="O192" s="25"/>
      <c r="P192" s="25"/>
      <c r="Q192" s="25"/>
      <c r="R192" s="25"/>
      <c r="S192" s="158">
        <v>320</v>
      </c>
      <c r="T192" s="25"/>
      <c r="U192" s="158">
        <v>320</v>
      </c>
      <c r="V192" s="25"/>
      <c r="W192" s="21"/>
      <c r="X192" s="137">
        <f t="shared" si="22"/>
        <v>0</v>
      </c>
    </row>
    <row r="193" spans="1:24" s="101" customFormat="1" ht="30">
      <c r="A193" s="43" t="s">
        <v>49</v>
      </c>
      <c r="B193" s="50" t="s">
        <v>429</v>
      </c>
      <c r="C193" s="187" t="s">
        <v>355</v>
      </c>
      <c r="D193" s="202" t="s">
        <v>430</v>
      </c>
      <c r="E193" s="21">
        <v>2025</v>
      </c>
      <c r="F193" s="21" t="s">
        <v>979</v>
      </c>
      <c r="G193" s="188">
        <v>420</v>
      </c>
      <c r="H193" s="25"/>
      <c r="I193" s="188">
        <v>420</v>
      </c>
      <c r="J193" s="188"/>
      <c r="K193" s="25"/>
      <c r="L193" s="25"/>
      <c r="M193" s="25"/>
      <c r="N193" s="25"/>
      <c r="O193" s="25"/>
      <c r="P193" s="25"/>
      <c r="Q193" s="25"/>
      <c r="R193" s="25"/>
      <c r="S193" s="158">
        <v>420</v>
      </c>
      <c r="T193" s="25"/>
      <c r="U193" s="158">
        <v>420</v>
      </c>
      <c r="V193" s="25"/>
      <c r="W193" s="21"/>
      <c r="X193" s="137">
        <f t="shared" si="22"/>
        <v>0</v>
      </c>
    </row>
    <row r="194" spans="1:24" s="101" customFormat="1" ht="30">
      <c r="A194" s="43" t="s">
        <v>49</v>
      </c>
      <c r="B194" s="50" t="s">
        <v>980</v>
      </c>
      <c r="C194" s="187" t="s">
        <v>431</v>
      </c>
      <c r="D194" s="202" t="s">
        <v>432</v>
      </c>
      <c r="E194" s="21">
        <v>2025</v>
      </c>
      <c r="F194" s="21" t="s">
        <v>981</v>
      </c>
      <c r="G194" s="188">
        <v>500</v>
      </c>
      <c r="H194" s="25"/>
      <c r="I194" s="188">
        <v>500</v>
      </c>
      <c r="J194" s="188"/>
      <c r="K194" s="25"/>
      <c r="L194" s="25"/>
      <c r="M194" s="25"/>
      <c r="N194" s="25"/>
      <c r="O194" s="25"/>
      <c r="P194" s="25"/>
      <c r="Q194" s="25"/>
      <c r="R194" s="25"/>
      <c r="S194" s="158">
        <v>500</v>
      </c>
      <c r="T194" s="25"/>
      <c r="U194" s="158">
        <v>500</v>
      </c>
      <c r="V194" s="25"/>
      <c r="W194" s="21"/>
      <c r="X194" s="137">
        <f t="shared" si="22"/>
        <v>0</v>
      </c>
    </row>
    <row r="195" spans="1:24" s="101" customFormat="1" ht="30">
      <c r="A195" s="43" t="s">
        <v>49</v>
      </c>
      <c r="B195" s="50" t="s">
        <v>982</v>
      </c>
      <c r="C195" s="187" t="s">
        <v>431</v>
      </c>
      <c r="D195" s="202" t="s">
        <v>432</v>
      </c>
      <c r="E195" s="21">
        <v>2025</v>
      </c>
      <c r="F195" s="21" t="s">
        <v>983</v>
      </c>
      <c r="G195" s="188">
        <v>500</v>
      </c>
      <c r="H195" s="25"/>
      <c r="I195" s="188">
        <v>500</v>
      </c>
      <c r="J195" s="188"/>
      <c r="K195" s="25"/>
      <c r="L195" s="25"/>
      <c r="M195" s="25"/>
      <c r="N195" s="25"/>
      <c r="O195" s="25"/>
      <c r="P195" s="25"/>
      <c r="Q195" s="25"/>
      <c r="R195" s="25"/>
      <c r="S195" s="158">
        <v>500</v>
      </c>
      <c r="T195" s="25"/>
      <c r="U195" s="158">
        <v>500</v>
      </c>
      <c r="V195" s="25"/>
      <c r="W195" s="21"/>
      <c r="X195" s="137">
        <f t="shared" si="22"/>
        <v>0</v>
      </c>
    </row>
    <row r="196" spans="1:24" s="101" customFormat="1" ht="30">
      <c r="A196" s="43" t="s">
        <v>49</v>
      </c>
      <c r="B196" s="50" t="s">
        <v>433</v>
      </c>
      <c r="C196" s="187" t="s">
        <v>434</v>
      </c>
      <c r="D196" s="202" t="s">
        <v>435</v>
      </c>
      <c r="E196" s="21">
        <v>2025</v>
      </c>
      <c r="F196" s="21" t="s">
        <v>984</v>
      </c>
      <c r="G196" s="188">
        <v>500</v>
      </c>
      <c r="H196" s="25"/>
      <c r="I196" s="188">
        <v>500</v>
      </c>
      <c r="J196" s="188"/>
      <c r="K196" s="25"/>
      <c r="L196" s="25"/>
      <c r="M196" s="25"/>
      <c r="N196" s="25"/>
      <c r="O196" s="25"/>
      <c r="P196" s="25"/>
      <c r="Q196" s="25"/>
      <c r="R196" s="25"/>
      <c r="S196" s="158">
        <v>500</v>
      </c>
      <c r="T196" s="25"/>
      <c r="U196" s="158">
        <v>500</v>
      </c>
      <c r="V196" s="25"/>
      <c r="W196" s="21"/>
      <c r="X196" s="137">
        <f t="shared" si="22"/>
        <v>0</v>
      </c>
    </row>
    <row r="197" spans="1:24" s="101" customFormat="1" ht="30">
      <c r="A197" s="43" t="s">
        <v>49</v>
      </c>
      <c r="B197" s="50" t="s">
        <v>436</v>
      </c>
      <c r="C197" s="187" t="s">
        <v>437</v>
      </c>
      <c r="D197" s="202" t="s">
        <v>438</v>
      </c>
      <c r="E197" s="21">
        <v>2025</v>
      </c>
      <c r="F197" s="21" t="s">
        <v>985</v>
      </c>
      <c r="G197" s="188">
        <v>500</v>
      </c>
      <c r="H197" s="25"/>
      <c r="I197" s="188">
        <v>252</v>
      </c>
      <c r="J197" s="188">
        <v>248</v>
      </c>
      <c r="K197" s="25"/>
      <c r="L197" s="25"/>
      <c r="M197" s="25"/>
      <c r="N197" s="25"/>
      <c r="O197" s="25"/>
      <c r="P197" s="25"/>
      <c r="Q197" s="25"/>
      <c r="R197" s="25"/>
      <c r="S197" s="158">
        <v>252</v>
      </c>
      <c r="T197" s="25"/>
      <c r="U197" s="158">
        <v>252</v>
      </c>
      <c r="V197" s="25"/>
      <c r="W197" s="21"/>
      <c r="X197" s="137">
        <f t="shared" si="22"/>
        <v>0</v>
      </c>
    </row>
    <row r="198" spans="1:24" s="101" customFormat="1" ht="30">
      <c r="A198" s="43" t="s">
        <v>49</v>
      </c>
      <c r="B198" s="50" t="s">
        <v>439</v>
      </c>
      <c r="C198" s="187" t="s">
        <v>431</v>
      </c>
      <c r="D198" s="202" t="s">
        <v>440</v>
      </c>
      <c r="E198" s="21">
        <v>2025</v>
      </c>
      <c r="F198" s="21" t="s">
        <v>986</v>
      </c>
      <c r="G198" s="188">
        <v>500</v>
      </c>
      <c r="H198" s="25"/>
      <c r="I198" s="188">
        <v>252</v>
      </c>
      <c r="J198" s="188">
        <v>248</v>
      </c>
      <c r="K198" s="25"/>
      <c r="L198" s="25"/>
      <c r="M198" s="25"/>
      <c r="N198" s="25"/>
      <c r="O198" s="25"/>
      <c r="P198" s="25"/>
      <c r="Q198" s="25"/>
      <c r="R198" s="25"/>
      <c r="S198" s="158">
        <v>252</v>
      </c>
      <c r="T198" s="25"/>
      <c r="U198" s="158">
        <v>252</v>
      </c>
      <c r="V198" s="25"/>
      <c r="W198" s="21"/>
      <c r="X198" s="137">
        <f t="shared" si="22"/>
        <v>0</v>
      </c>
    </row>
    <row r="199" spans="1:24" s="101" customFormat="1" ht="30">
      <c r="A199" s="43" t="s">
        <v>49</v>
      </c>
      <c r="B199" s="50" t="s">
        <v>441</v>
      </c>
      <c r="C199" s="187" t="s">
        <v>434</v>
      </c>
      <c r="D199" s="202" t="s">
        <v>438</v>
      </c>
      <c r="E199" s="21">
        <v>2025</v>
      </c>
      <c r="F199" s="21" t="s">
        <v>987</v>
      </c>
      <c r="G199" s="188">
        <v>500</v>
      </c>
      <c r="H199" s="25"/>
      <c r="I199" s="188">
        <v>252</v>
      </c>
      <c r="J199" s="188">
        <v>248</v>
      </c>
      <c r="K199" s="25"/>
      <c r="L199" s="25"/>
      <c r="M199" s="25"/>
      <c r="N199" s="25"/>
      <c r="O199" s="25"/>
      <c r="P199" s="25"/>
      <c r="Q199" s="25"/>
      <c r="R199" s="25"/>
      <c r="S199" s="158">
        <v>252</v>
      </c>
      <c r="T199" s="25"/>
      <c r="U199" s="158">
        <v>252</v>
      </c>
      <c r="V199" s="25"/>
      <c r="W199" s="21"/>
      <c r="X199" s="137">
        <f t="shared" si="22"/>
        <v>0</v>
      </c>
    </row>
    <row r="200" spans="1:24" s="101" customFormat="1" ht="30">
      <c r="A200" s="43" t="s">
        <v>49</v>
      </c>
      <c r="B200" s="50" t="s">
        <v>442</v>
      </c>
      <c r="C200" s="187" t="s">
        <v>443</v>
      </c>
      <c r="D200" s="202" t="s">
        <v>444</v>
      </c>
      <c r="E200" s="21">
        <v>2025</v>
      </c>
      <c r="F200" s="21" t="s">
        <v>988</v>
      </c>
      <c r="G200" s="188">
        <v>500</v>
      </c>
      <c r="H200" s="25"/>
      <c r="I200" s="188">
        <v>252</v>
      </c>
      <c r="J200" s="188">
        <v>248</v>
      </c>
      <c r="K200" s="25"/>
      <c r="L200" s="25"/>
      <c r="M200" s="25"/>
      <c r="N200" s="25"/>
      <c r="O200" s="25"/>
      <c r="P200" s="25"/>
      <c r="Q200" s="25"/>
      <c r="R200" s="25"/>
      <c r="S200" s="158">
        <v>252</v>
      </c>
      <c r="T200" s="25"/>
      <c r="U200" s="158">
        <v>252</v>
      </c>
      <c r="V200" s="25"/>
      <c r="W200" s="21"/>
      <c r="X200" s="137">
        <f t="shared" si="22"/>
        <v>0</v>
      </c>
    </row>
    <row r="201" spans="1:24" s="101" customFormat="1" ht="30">
      <c r="A201" s="43" t="s">
        <v>49</v>
      </c>
      <c r="B201" s="50" t="s">
        <v>445</v>
      </c>
      <c r="C201" s="187" t="s">
        <v>357</v>
      </c>
      <c r="D201" s="202" t="s">
        <v>446</v>
      </c>
      <c r="E201" s="21">
        <v>2025</v>
      </c>
      <c r="F201" s="21" t="s">
        <v>989</v>
      </c>
      <c r="G201" s="188">
        <v>500</v>
      </c>
      <c r="H201" s="25"/>
      <c r="I201" s="188">
        <v>252</v>
      </c>
      <c r="J201" s="188">
        <v>248</v>
      </c>
      <c r="K201" s="25"/>
      <c r="L201" s="25"/>
      <c r="M201" s="25"/>
      <c r="N201" s="25"/>
      <c r="O201" s="25"/>
      <c r="P201" s="25"/>
      <c r="Q201" s="25"/>
      <c r="R201" s="25"/>
      <c r="S201" s="158">
        <v>252</v>
      </c>
      <c r="T201" s="25"/>
      <c r="U201" s="158">
        <v>252</v>
      </c>
      <c r="V201" s="25"/>
      <c r="W201" s="21"/>
      <c r="X201" s="137">
        <f t="shared" si="22"/>
        <v>0</v>
      </c>
    </row>
    <row r="202" spans="1:24" s="101" customFormat="1" ht="45">
      <c r="A202" s="43" t="s">
        <v>49</v>
      </c>
      <c r="B202" s="50" t="s">
        <v>447</v>
      </c>
      <c r="C202" s="187" t="s">
        <v>425</v>
      </c>
      <c r="D202" s="202" t="s">
        <v>448</v>
      </c>
      <c r="E202" s="21">
        <v>2025</v>
      </c>
      <c r="F202" s="21" t="s">
        <v>990</v>
      </c>
      <c r="G202" s="188">
        <v>500</v>
      </c>
      <c r="H202" s="25"/>
      <c r="I202" s="188">
        <v>252</v>
      </c>
      <c r="J202" s="188">
        <v>248</v>
      </c>
      <c r="K202" s="25"/>
      <c r="L202" s="25"/>
      <c r="M202" s="25"/>
      <c r="N202" s="25"/>
      <c r="O202" s="25"/>
      <c r="P202" s="25"/>
      <c r="Q202" s="25"/>
      <c r="R202" s="25"/>
      <c r="S202" s="158">
        <v>252</v>
      </c>
      <c r="T202" s="25"/>
      <c r="U202" s="158">
        <v>252</v>
      </c>
      <c r="V202" s="25"/>
      <c r="W202" s="21"/>
      <c r="X202" s="137">
        <f t="shared" ref="X202:X265" si="29">+G202-H202-I202-J202</f>
        <v>0</v>
      </c>
    </row>
    <row r="203" spans="1:24" s="101" customFormat="1" ht="30">
      <c r="A203" s="43" t="s">
        <v>49</v>
      </c>
      <c r="B203" s="50" t="s">
        <v>449</v>
      </c>
      <c r="C203" s="187" t="s">
        <v>355</v>
      </c>
      <c r="D203" s="202" t="s">
        <v>450</v>
      </c>
      <c r="E203" s="21">
        <v>2025</v>
      </c>
      <c r="F203" s="21" t="s">
        <v>991</v>
      </c>
      <c r="G203" s="188">
        <v>450</v>
      </c>
      <c r="H203" s="25"/>
      <c r="I203" s="188">
        <v>252</v>
      </c>
      <c r="J203" s="188">
        <v>198</v>
      </c>
      <c r="K203" s="25"/>
      <c r="L203" s="25"/>
      <c r="M203" s="25"/>
      <c r="N203" s="25"/>
      <c r="O203" s="25"/>
      <c r="P203" s="25"/>
      <c r="Q203" s="25"/>
      <c r="R203" s="25"/>
      <c r="S203" s="158">
        <v>252</v>
      </c>
      <c r="T203" s="25"/>
      <c r="U203" s="158">
        <v>252</v>
      </c>
      <c r="V203" s="25"/>
      <c r="W203" s="21"/>
      <c r="X203" s="137">
        <f t="shared" si="29"/>
        <v>0</v>
      </c>
    </row>
    <row r="204" spans="1:24" s="101" customFormat="1" ht="45">
      <c r="A204" s="43" t="s">
        <v>49</v>
      </c>
      <c r="B204" s="50" t="s">
        <v>451</v>
      </c>
      <c r="C204" s="187" t="s">
        <v>452</v>
      </c>
      <c r="D204" s="202" t="s">
        <v>453</v>
      </c>
      <c r="E204" s="21">
        <v>2025</v>
      </c>
      <c r="F204" s="21" t="s">
        <v>992</v>
      </c>
      <c r="G204" s="188">
        <v>490</v>
      </c>
      <c r="H204" s="25"/>
      <c r="I204" s="188">
        <v>252</v>
      </c>
      <c r="J204" s="188">
        <v>238</v>
      </c>
      <c r="K204" s="25"/>
      <c r="L204" s="25"/>
      <c r="M204" s="25"/>
      <c r="N204" s="25"/>
      <c r="O204" s="25"/>
      <c r="P204" s="25"/>
      <c r="Q204" s="25"/>
      <c r="R204" s="25"/>
      <c r="S204" s="158">
        <v>252</v>
      </c>
      <c r="T204" s="25"/>
      <c r="U204" s="158">
        <v>252</v>
      </c>
      <c r="V204" s="25"/>
      <c r="W204" s="21"/>
      <c r="X204" s="137">
        <f t="shared" si="29"/>
        <v>0</v>
      </c>
    </row>
    <row r="205" spans="1:24" s="101" customFormat="1" ht="30">
      <c r="A205" s="43" t="s">
        <v>49</v>
      </c>
      <c r="B205" s="50" t="s">
        <v>454</v>
      </c>
      <c r="C205" s="187" t="s">
        <v>422</v>
      </c>
      <c r="D205" s="202" t="s">
        <v>455</v>
      </c>
      <c r="E205" s="21">
        <v>2025</v>
      </c>
      <c r="F205" s="21" t="s">
        <v>993</v>
      </c>
      <c r="G205" s="188">
        <v>450</v>
      </c>
      <c r="H205" s="25"/>
      <c r="I205" s="188">
        <v>252</v>
      </c>
      <c r="J205" s="188">
        <v>198</v>
      </c>
      <c r="K205" s="25"/>
      <c r="L205" s="25"/>
      <c r="M205" s="25"/>
      <c r="N205" s="25"/>
      <c r="O205" s="25"/>
      <c r="P205" s="25"/>
      <c r="Q205" s="25"/>
      <c r="R205" s="25"/>
      <c r="S205" s="158">
        <v>252</v>
      </c>
      <c r="T205" s="25"/>
      <c r="U205" s="158">
        <v>252</v>
      </c>
      <c r="V205" s="25"/>
      <c r="W205" s="21"/>
      <c r="X205" s="137">
        <f t="shared" si="29"/>
        <v>0</v>
      </c>
    </row>
    <row r="206" spans="1:24" s="100" customFormat="1" ht="16.5">
      <c r="A206" s="42" t="s">
        <v>30</v>
      </c>
      <c r="B206" s="90" t="s">
        <v>26</v>
      </c>
      <c r="C206" s="18"/>
      <c r="D206" s="18"/>
      <c r="E206" s="21"/>
      <c r="F206" s="21"/>
      <c r="G206" s="39">
        <f>+G207+G214</f>
        <v>76492</v>
      </c>
      <c r="H206" s="19"/>
      <c r="I206" s="39">
        <f>+I207+I214</f>
        <v>53744</v>
      </c>
      <c r="J206" s="39">
        <f>+J207+J214</f>
        <v>22748</v>
      </c>
      <c r="K206" s="39">
        <f>+K207+K214</f>
        <v>36646.486700000001</v>
      </c>
      <c r="L206" s="19"/>
      <c r="M206" s="39">
        <f>+M207+M214</f>
        <v>36646.486700000001</v>
      </c>
      <c r="N206" s="19"/>
      <c r="O206" s="39">
        <f>+O207+O214</f>
        <v>50251.61</v>
      </c>
      <c r="P206" s="19"/>
      <c r="Q206" s="39">
        <f>+Q207+Q214</f>
        <v>36646.486700000001</v>
      </c>
      <c r="R206" s="39">
        <f>+R207+R214</f>
        <v>13605.123299999999</v>
      </c>
      <c r="S206" s="39">
        <f>+S207+S214</f>
        <v>19783</v>
      </c>
      <c r="T206" s="19"/>
      <c r="U206" s="39">
        <f>+U207+U214</f>
        <v>19783</v>
      </c>
      <c r="V206" s="19"/>
      <c r="W206" s="18"/>
      <c r="X206" s="137">
        <f t="shared" si="29"/>
        <v>0</v>
      </c>
    </row>
    <row r="207" spans="1:24" s="100" customFormat="1" ht="16.5">
      <c r="A207" s="52" t="s">
        <v>17</v>
      </c>
      <c r="B207" s="84" t="s">
        <v>139</v>
      </c>
      <c r="C207" s="18"/>
      <c r="D207" s="18"/>
      <c r="E207" s="21"/>
      <c r="F207" s="21"/>
      <c r="G207" s="203">
        <f>SUM(G208:G213)</f>
        <v>72160</v>
      </c>
      <c r="H207" s="19"/>
      <c r="I207" s="203">
        <f>SUM(I208:I213)</f>
        <v>49412</v>
      </c>
      <c r="J207" s="203">
        <f>SUM(J208:J213)</f>
        <v>22748</v>
      </c>
      <c r="K207" s="203">
        <f>SUM(K208:K213)</f>
        <v>36646.486700000001</v>
      </c>
      <c r="L207" s="19"/>
      <c r="M207" s="203">
        <f>SUM(M208:M213)</f>
        <v>36646.486700000001</v>
      </c>
      <c r="N207" s="19"/>
      <c r="O207" s="203">
        <f>SUM(O208:O213)</f>
        <v>50251.61</v>
      </c>
      <c r="P207" s="19"/>
      <c r="Q207" s="203">
        <f>SUM(Q208:Q213)</f>
        <v>36646.486700000001</v>
      </c>
      <c r="R207" s="203">
        <f>SUM(R208:R213)</f>
        <v>13605.123299999999</v>
      </c>
      <c r="S207" s="203">
        <f>SUM(S208:S213)</f>
        <v>11349</v>
      </c>
      <c r="T207" s="19"/>
      <c r="U207" s="203">
        <f>SUM(U208:U213)</f>
        <v>11349</v>
      </c>
      <c r="V207" s="19"/>
      <c r="W207" s="18"/>
      <c r="X207" s="137">
        <f t="shared" si="29"/>
        <v>0</v>
      </c>
    </row>
    <row r="208" spans="1:24" s="100" customFormat="1" ht="135">
      <c r="A208" s="53" t="s">
        <v>49</v>
      </c>
      <c r="B208" s="54" t="s">
        <v>456</v>
      </c>
      <c r="C208" s="79" t="s">
        <v>359</v>
      </c>
      <c r="D208" s="79" t="s">
        <v>994</v>
      </c>
      <c r="E208" s="21" t="s">
        <v>127</v>
      </c>
      <c r="F208" s="13" t="s">
        <v>457</v>
      </c>
      <c r="G208" s="204">
        <v>6500</v>
      </c>
      <c r="H208" s="19"/>
      <c r="I208" s="204">
        <v>4550</v>
      </c>
      <c r="J208" s="25">
        <f>+G208-I208</f>
        <v>1950</v>
      </c>
      <c r="K208" s="204">
        <v>4894.0709999999999</v>
      </c>
      <c r="L208" s="19"/>
      <c r="M208" s="204">
        <v>4894.0709999999999</v>
      </c>
      <c r="N208" s="19"/>
      <c r="O208" s="204">
        <v>6005.71</v>
      </c>
      <c r="P208" s="19"/>
      <c r="Q208" s="204">
        <v>4894.0709999999999</v>
      </c>
      <c r="R208" s="25">
        <f>+O208-Q208</f>
        <v>1111.6390000000001</v>
      </c>
      <c r="S208" s="205">
        <v>44</v>
      </c>
      <c r="T208" s="19"/>
      <c r="U208" s="205">
        <v>44</v>
      </c>
      <c r="V208" s="19"/>
      <c r="W208" s="18"/>
      <c r="X208" s="137">
        <f t="shared" si="29"/>
        <v>0</v>
      </c>
    </row>
    <row r="209" spans="1:24" s="100" customFormat="1" ht="150">
      <c r="A209" s="53" t="s">
        <v>49</v>
      </c>
      <c r="B209" s="54" t="s">
        <v>458</v>
      </c>
      <c r="C209" s="79" t="s">
        <v>26</v>
      </c>
      <c r="D209" s="79" t="s">
        <v>459</v>
      </c>
      <c r="E209" s="21" t="s">
        <v>127</v>
      </c>
      <c r="F209" s="13" t="s">
        <v>460</v>
      </c>
      <c r="G209" s="204">
        <v>13000</v>
      </c>
      <c r="H209" s="19"/>
      <c r="I209" s="204">
        <v>9100</v>
      </c>
      <c r="J209" s="25">
        <f t="shared" ref="J209:J213" si="30">+G209-I209</f>
        <v>3900</v>
      </c>
      <c r="K209" s="204">
        <v>9854</v>
      </c>
      <c r="L209" s="19"/>
      <c r="M209" s="204">
        <v>9854</v>
      </c>
      <c r="N209" s="19"/>
      <c r="O209" s="204">
        <v>11857</v>
      </c>
      <c r="P209" s="19"/>
      <c r="Q209" s="204">
        <v>9854</v>
      </c>
      <c r="R209" s="25">
        <f t="shared" ref="R209:R213" si="31">+O209-Q209</f>
        <v>2003</v>
      </c>
      <c r="S209" s="205">
        <v>109</v>
      </c>
      <c r="T209" s="19"/>
      <c r="U209" s="205">
        <v>109</v>
      </c>
      <c r="V209" s="19"/>
      <c r="W209" s="18"/>
      <c r="X209" s="137">
        <f t="shared" si="29"/>
        <v>0</v>
      </c>
    </row>
    <row r="210" spans="1:24" s="100" customFormat="1" ht="165">
      <c r="A210" s="53" t="s">
        <v>49</v>
      </c>
      <c r="B210" s="54" t="s">
        <v>461</v>
      </c>
      <c r="C210" s="79" t="s">
        <v>462</v>
      </c>
      <c r="D210" s="79" t="s">
        <v>463</v>
      </c>
      <c r="E210" s="21" t="s">
        <v>127</v>
      </c>
      <c r="F210" s="13" t="s">
        <v>464</v>
      </c>
      <c r="G210" s="204">
        <v>18200</v>
      </c>
      <c r="H210" s="19"/>
      <c r="I210" s="204">
        <v>12740</v>
      </c>
      <c r="J210" s="25">
        <f t="shared" si="30"/>
        <v>5460</v>
      </c>
      <c r="K210" s="204">
        <v>7473.5169999999998</v>
      </c>
      <c r="L210" s="19"/>
      <c r="M210" s="204">
        <v>7473.5169999999998</v>
      </c>
      <c r="N210" s="19"/>
      <c r="O210" s="204">
        <v>13287</v>
      </c>
      <c r="P210" s="19"/>
      <c r="Q210" s="204">
        <v>7473.5169999999998</v>
      </c>
      <c r="R210" s="25">
        <f t="shared" si="31"/>
        <v>5813.4830000000002</v>
      </c>
      <c r="S210" s="205">
        <v>1340</v>
      </c>
      <c r="T210" s="19"/>
      <c r="U210" s="205">
        <v>1340</v>
      </c>
      <c r="V210" s="19"/>
      <c r="W210" s="18"/>
      <c r="X210" s="137">
        <f t="shared" si="29"/>
        <v>0</v>
      </c>
    </row>
    <row r="211" spans="1:24" s="100" customFormat="1" ht="75">
      <c r="A211" s="53" t="s">
        <v>49</v>
      </c>
      <c r="B211" s="54" t="s">
        <v>995</v>
      </c>
      <c r="C211" s="79" t="s">
        <v>465</v>
      </c>
      <c r="D211" s="79" t="s">
        <v>466</v>
      </c>
      <c r="E211" s="21" t="s">
        <v>127</v>
      </c>
      <c r="F211" s="13" t="s">
        <v>467</v>
      </c>
      <c r="G211" s="204">
        <v>9560</v>
      </c>
      <c r="H211" s="19"/>
      <c r="I211" s="204">
        <v>6692</v>
      </c>
      <c r="J211" s="25">
        <f t="shared" si="30"/>
        <v>2868</v>
      </c>
      <c r="K211" s="204">
        <v>6179.2909999999993</v>
      </c>
      <c r="L211" s="19"/>
      <c r="M211" s="204">
        <v>6179.2909999999993</v>
      </c>
      <c r="N211" s="19"/>
      <c r="O211" s="204">
        <v>8769.9</v>
      </c>
      <c r="P211" s="19"/>
      <c r="Q211" s="204">
        <v>6179.2909999999993</v>
      </c>
      <c r="R211" s="25">
        <f t="shared" si="31"/>
        <v>2590.6090000000004</v>
      </c>
      <c r="S211" s="205">
        <v>87</v>
      </c>
      <c r="T211" s="19"/>
      <c r="U211" s="205">
        <v>87</v>
      </c>
      <c r="V211" s="19"/>
      <c r="W211" s="18"/>
      <c r="X211" s="137">
        <f t="shared" si="29"/>
        <v>0</v>
      </c>
    </row>
    <row r="212" spans="1:24" s="100" customFormat="1" ht="105">
      <c r="A212" s="53" t="s">
        <v>49</v>
      </c>
      <c r="B212" s="54" t="s">
        <v>140</v>
      </c>
      <c r="C212" s="79" t="s">
        <v>468</v>
      </c>
      <c r="D212" s="79" t="s">
        <v>469</v>
      </c>
      <c r="E212" s="21" t="s">
        <v>127</v>
      </c>
      <c r="F212" s="13" t="s">
        <v>470</v>
      </c>
      <c r="G212" s="204">
        <v>10400</v>
      </c>
      <c r="H212" s="19"/>
      <c r="I212" s="204">
        <v>7280</v>
      </c>
      <c r="J212" s="25">
        <f t="shared" si="30"/>
        <v>3120</v>
      </c>
      <c r="K212" s="204">
        <v>6451.43</v>
      </c>
      <c r="L212" s="19"/>
      <c r="M212" s="204">
        <v>6451.43</v>
      </c>
      <c r="N212" s="19"/>
      <c r="O212" s="204">
        <v>8332</v>
      </c>
      <c r="P212" s="19"/>
      <c r="Q212" s="204">
        <v>6451.43</v>
      </c>
      <c r="R212" s="25">
        <f t="shared" si="31"/>
        <v>1880.5699999999997</v>
      </c>
      <c r="S212" s="205">
        <v>719</v>
      </c>
      <c r="T212" s="19"/>
      <c r="U212" s="205">
        <v>719</v>
      </c>
      <c r="V212" s="19"/>
      <c r="W212" s="18"/>
      <c r="X212" s="137">
        <f t="shared" si="29"/>
        <v>0</v>
      </c>
    </row>
    <row r="213" spans="1:24" s="100" customFormat="1" ht="30">
      <c r="A213" s="53" t="s">
        <v>49</v>
      </c>
      <c r="B213" s="54" t="s">
        <v>471</v>
      </c>
      <c r="C213" s="79"/>
      <c r="D213" s="79"/>
      <c r="E213" s="21" t="s">
        <v>127</v>
      </c>
      <c r="F213" s="13" t="s">
        <v>472</v>
      </c>
      <c r="G213" s="204">
        <v>14500</v>
      </c>
      <c r="H213" s="19"/>
      <c r="I213" s="204">
        <v>9050</v>
      </c>
      <c r="J213" s="25">
        <f t="shared" si="30"/>
        <v>5450</v>
      </c>
      <c r="K213" s="204">
        <v>1794.1776999999997</v>
      </c>
      <c r="L213" s="19"/>
      <c r="M213" s="204">
        <v>1794.1776999999997</v>
      </c>
      <c r="N213" s="19"/>
      <c r="O213" s="204">
        <v>2000</v>
      </c>
      <c r="P213" s="19"/>
      <c r="Q213" s="204">
        <v>1794.1776999999997</v>
      </c>
      <c r="R213" s="25">
        <f t="shared" si="31"/>
        <v>205.82230000000027</v>
      </c>
      <c r="S213" s="205">
        <v>9050</v>
      </c>
      <c r="T213" s="19"/>
      <c r="U213" s="205">
        <v>9050</v>
      </c>
      <c r="V213" s="19"/>
      <c r="W213" s="18"/>
      <c r="X213" s="137">
        <f t="shared" si="29"/>
        <v>0</v>
      </c>
    </row>
    <row r="214" spans="1:24" s="100" customFormat="1" ht="16.5">
      <c r="A214" s="52" t="s">
        <v>52</v>
      </c>
      <c r="B214" s="191" t="s">
        <v>386</v>
      </c>
      <c r="C214" s="18"/>
      <c r="D214" s="18"/>
      <c r="E214" s="21"/>
      <c r="F214" s="21"/>
      <c r="G214" s="203">
        <f>SUM(G215:G222)</f>
        <v>4332</v>
      </c>
      <c r="H214" s="19"/>
      <c r="I214" s="203">
        <f>SUM(I215:I222)</f>
        <v>4332</v>
      </c>
      <c r="J214" s="203">
        <f>SUM(J215:J222)</f>
        <v>0</v>
      </c>
      <c r="K214" s="203"/>
      <c r="L214" s="19"/>
      <c r="M214" s="203"/>
      <c r="N214" s="19"/>
      <c r="O214" s="203"/>
      <c r="P214" s="19"/>
      <c r="Q214" s="203"/>
      <c r="R214" s="19"/>
      <c r="S214" s="156">
        <f t="shared" ref="S214" si="32">SUM(S215:S234)</f>
        <v>8434</v>
      </c>
      <c r="T214" s="19"/>
      <c r="U214" s="156">
        <f t="shared" ref="U214" si="33">SUM(U215:U234)</f>
        <v>8434</v>
      </c>
      <c r="V214" s="19"/>
      <c r="W214" s="18"/>
      <c r="X214" s="137">
        <f t="shared" si="29"/>
        <v>0</v>
      </c>
    </row>
    <row r="215" spans="1:24" s="100" customFormat="1" ht="30">
      <c r="A215" s="53" t="s">
        <v>49</v>
      </c>
      <c r="B215" s="50" t="s">
        <v>996</v>
      </c>
      <c r="C215" s="187" t="s">
        <v>473</v>
      </c>
      <c r="D215" s="187" t="s">
        <v>430</v>
      </c>
      <c r="E215" s="21">
        <v>2025</v>
      </c>
      <c r="F215" s="13" t="s">
        <v>997</v>
      </c>
      <c r="G215" s="188">
        <v>700</v>
      </c>
      <c r="H215" s="19"/>
      <c r="I215" s="188">
        <v>700</v>
      </c>
      <c r="J215" s="19"/>
      <c r="K215" s="204"/>
      <c r="L215" s="19"/>
      <c r="M215" s="204"/>
      <c r="N215" s="19"/>
      <c r="O215" s="204"/>
      <c r="P215" s="19"/>
      <c r="Q215" s="204"/>
      <c r="R215" s="19"/>
      <c r="S215" s="158">
        <v>700</v>
      </c>
      <c r="T215" s="19"/>
      <c r="U215" s="158">
        <v>700</v>
      </c>
      <c r="V215" s="19"/>
      <c r="W215" s="18"/>
      <c r="X215" s="137">
        <f t="shared" si="29"/>
        <v>0</v>
      </c>
    </row>
    <row r="216" spans="1:24" s="100" customFormat="1" ht="30">
      <c r="A216" s="53" t="s">
        <v>49</v>
      </c>
      <c r="B216" s="50" t="s">
        <v>998</v>
      </c>
      <c r="C216" s="187" t="s">
        <v>473</v>
      </c>
      <c r="D216" s="187" t="s">
        <v>430</v>
      </c>
      <c r="E216" s="21">
        <v>2025</v>
      </c>
      <c r="F216" s="13" t="s">
        <v>997</v>
      </c>
      <c r="G216" s="188">
        <v>700</v>
      </c>
      <c r="H216" s="19"/>
      <c r="I216" s="188">
        <v>700</v>
      </c>
      <c r="J216" s="19"/>
      <c r="K216" s="204"/>
      <c r="L216" s="19"/>
      <c r="M216" s="204"/>
      <c r="N216" s="19"/>
      <c r="O216" s="204"/>
      <c r="P216" s="19"/>
      <c r="Q216" s="204"/>
      <c r="R216" s="19"/>
      <c r="S216" s="158">
        <v>700</v>
      </c>
      <c r="T216" s="19"/>
      <c r="U216" s="158">
        <v>700</v>
      </c>
      <c r="V216" s="19"/>
      <c r="W216" s="18"/>
      <c r="X216" s="137">
        <f t="shared" si="29"/>
        <v>0</v>
      </c>
    </row>
    <row r="217" spans="1:24" s="100" customFormat="1" ht="30">
      <c r="A217" s="53" t="s">
        <v>49</v>
      </c>
      <c r="B217" s="50" t="s">
        <v>999</v>
      </c>
      <c r="C217" s="187" t="s">
        <v>468</v>
      </c>
      <c r="D217" s="187" t="s">
        <v>430</v>
      </c>
      <c r="E217" s="21">
        <v>2025</v>
      </c>
      <c r="F217" s="13" t="s">
        <v>1000</v>
      </c>
      <c r="G217" s="188">
        <v>1000</v>
      </c>
      <c r="H217" s="19"/>
      <c r="I217" s="188">
        <v>1000</v>
      </c>
      <c r="J217" s="19"/>
      <c r="K217" s="204"/>
      <c r="L217" s="19"/>
      <c r="M217" s="204"/>
      <c r="N217" s="19"/>
      <c r="O217" s="204"/>
      <c r="P217" s="19"/>
      <c r="Q217" s="204"/>
      <c r="R217" s="19"/>
      <c r="S217" s="158">
        <v>1000</v>
      </c>
      <c r="T217" s="19"/>
      <c r="U217" s="158">
        <v>1000</v>
      </c>
      <c r="V217" s="19"/>
      <c r="W217" s="18"/>
      <c r="X217" s="137">
        <f t="shared" si="29"/>
        <v>0</v>
      </c>
    </row>
    <row r="218" spans="1:24" s="100" customFormat="1" ht="60">
      <c r="A218" s="53" t="s">
        <v>49</v>
      </c>
      <c r="B218" s="50" t="s">
        <v>1001</v>
      </c>
      <c r="C218" s="187" t="s">
        <v>474</v>
      </c>
      <c r="D218" s="187" t="s">
        <v>440</v>
      </c>
      <c r="E218" s="21">
        <v>2025</v>
      </c>
      <c r="F218" s="13" t="s">
        <v>1002</v>
      </c>
      <c r="G218" s="188">
        <v>800</v>
      </c>
      <c r="H218" s="19"/>
      <c r="I218" s="188">
        <v>800</v>
      </c>
      <c r="J218" s="19"/>
      <c r="K218" s="204"/>
      <c r="L218" s="19"/>
      <c r="M218" s="204"/>
      <c r="N218" s="19"/>
      <c r="O218" s="204"/>
      <c r="P218" s="19"/>
      <c r="Q218" s="204"/>
      <c r="R218" s="19"/>
      <c r="S218" s="158">
        <v>800</v>
      </c>
      <c r="T218" s="19"/>
      <c r="U218" s="158">
        <v>800</v>
      </c>
      <c r="V218" s="19"/>
      <c r="W218" s="18"/>
      <c r="X218" s="137">
        <f t="shared" si="29"/>
        <v>0</v>
      </c>
    </row>
    <row r="219" spans="1:24" s="100" customFormat="1" ht="30">
      <c r="A219" s="53" t="s">
        <v>49</v>
      </c>
      <c r="B219" s="50" t="s">
        <v>1003</v>
      </c>
      <c r="C219" s="187" t="s">
        <v>474</v>
      </c>
      <c r="D219" s="187" t="s">
        <v>448</v>
      </c>
      <c r="E219" s="21">
        <v>2025</v>
      </c>
      <c r="F219" s="13" t="s">
        <v>1004</v>
      </c>
      <c r="G219" s="188">
        <v>416</v>
      </c>
      <c r="H219" s="19"/>
      <c r="I219" s="188">
        <v>416</v>
      </c>
      <c r="J219" s="19"/>
      <c r="K219" s="204"/>
      <c r="L219" s="19"/>
      <c r="M219" s="204"/>
      <c r="N219" s="19"/>
      <c r="O219" s="204"/>
      <c r="P219" s="19"/>
      <c r="Q219" s="204"/>
      <c r="R219" s="19"/>
      <c r="S219" s="158">
        <v>416</v>
      </c>
      <c r="T219" s="19"/>
      <c r="U219" s="158">
        <v>416</v>
      </c>
      <c r="V219" s="19"/>
      <c r="W219" s="18"/>
      <c r="X219" s="137">
        <f t="shared" si="29"/>
        <v>0</v>
      </c>
    </row>
    <row r="220" spans="1:24" s="100" customFormat="1" ht="30">
      <c r="A220" s="53" t="s">
        <v>49</v>
      </c>
      <c r="B220" s="50" t="s">
        <v>1005</v>
      </c>
      <c r="C220" s="187" t="s">
        <v>359</v>
      </c>
      <c r="D220" s="187" t="s">
        <v>475</v>
      </c>
      <c r="E220" s="21">
        <v>2025</v>
      </c>
      <c r="F220" s="13" t="s">
        <v>1006</v>
      </c>
      <c r="G220" s="188">
        <v>290</v>
      </c>
      <c r="H220" s="19"/>
      <c r="I220" s="188">
        <v>290</v>
      </c>
      <c r="J220" s="19"/>
      <c r="K220" s="204"/>
      <c r="L220" s="19"/>
      <c r="M220" s="204"/>
      <c r="N220" s="19"/>
      <c r="O220" s="204"/>
      <c r="P220" s="19"/>
      <c r="Q220" s="204"/>
      <c r="R220" s="19"/>
      <c r="S220" s="158">
        <v>290</v>
      </c>
      <c r="T220" s="19"/>
      <c r="U220" s="158">
        <v>290</v>
      </c>
      <c r="V220" s="19"/>
      <c r="W220" s="18"/>
      <c r="X220" s="137">
        <f t="shared" si="29"/>
        <v>0</v>
      </c>
    </row>
    <row r="221" spans="1:24" s="100" customFormat="1" ht="30">
      <c r="A221" s="53" t="s">
        <v>49</v>
      </c>
      <c r="B221" s="50" t="s">
        <v>1007</v>
      </c>
      <c r="C221" s="187" t="s">
        <v>359</v>
      </c>
      <c r="D221" s="187" t="s">
        <v>448</v>
      </c>
      <c r="E221" s="21">
        <v>2025</v>
      </c>
      <c r="F221" s="13" t="s">
        <v>1008</v>
      </c>
      <c r="G221" s="188">
        <v>76</v>
      </c>
      <c r="H221" s="19"/>
      <c r="I221" s="188">
        <v>76</v>
      </c>
      <c r="J221" s="19"/>
      <c r="K221" s="204"/>
      <c r="L221" s="19"/>
      <c r="M221" s="204"/>
      <c r="N221" s="19"/>
      <c r="O221" s="204"/>
      <c r="P221" s="19"/>
      <c r="Q221" s="204"/>
      <c r="R221" s="19"/>
      <c r="S221" s="158">
        <v>76</v>
      </c>
      <c r="T221" s="19"/>
      <c r="U221" s="158">
        <v>76</v>
      </c>
      <c r="V221" s="19"/>
      <c r="W221" s="18"/>
      <c r="X221" s="137">
        <f t="shared" si="29"/>
        <v>0</v>
      </c>
    </row>
    <row r="222" spans="1:24" s="100" customFormat="1" ht="30">
      <c r="A222" s="53" t="s">
        <v>49</v>
      </c>
      <c r="B222" s="50" t="s">
        <v>476</v>
      </c>
      <c r="C222" s="187" t="s">
        <v>359</v>
      </c>
      <c r="D222" s="187" t="s">
        <v>448</v>
      </c>
      <c r="E222" s="21">
        <v>2025</v>
      </c>
      <c r="F222" s="13" t="s">
        <v>1009</v>
      </c>
      <c r="G222" s="188">
        <v>350</v>
      </c>
      <c r="H222" s="19"/>
      <c r="I222" s="188">
        <v>350</v>
      </c>
      <c r="J222" s="19"/>
      <c r="K222" s="204"/>
      <c r="L222" s="19"/>
      <c r="M222" s="204"/>
      <c r="N222" s="19"/>
      <c r="O222" s="204"/>
      <c r="P222" s="19"/>
      <c r="Q222" s="204"/>
      <c r="R222" s="19"/>
      <c r="S222" s="158">
        <v>350</v>
      </c>
      <c r="T222" s="19"/>
      <c r="U222" s="158">
        <v>350</v>
      </c>
      <c r="V222" s="19"/>
      <c r="W222" s="18"/>
      <c r="X222" s="137">
        <f t="shared" si="29"/>
        <v>0</v>
      </c>
    </row>
    <row r="223" spans="1:24" s="100" customFormat="1" ht="45">
      <c r="A223" s="53" t="s">
        <v>49</v>
      </c>
      <c r="B223" s="50" t="s">
        <v>1010</v>
      </c>
      <c r="C223" s="187" t="s">
        <v>477</v>
      </c>
      <c r="D223" s="187" t="s">
        <v>478</v>
      </c>
      <c r="E223" s="21">
        <v>2025</v>
      </c>
      <c r="F223" s="13" t="s">
        <v>1011</v>
      </c>
      <c r="G223" s="188">
        <v>370</v>
      </c>
      <c r="H223" s="19"/>
      <c r="I223" s="188">
        <v>370</v>
      </c>
      <c r="J223" s="19"/>
      <c r="K223" s="204"/>
      <c r="L223" s="19"/>
      <c r="M223" s="204"/>
      <c r="N223" s="19"/>
      <c r="O223" s="204"/>
      <c r="P223" s="19"/>
      <c r="Q223" s="204"/>
      <c r="R223" s="19"/>
      <c r="S223" s="158">
        <v>370</v>
      </c>
      <c r="T223" s="19"/>
      <c r="U223" s="158">
        <v>370</v>
      </c>
      <c r="V223" s="19"/>
      <c r="W223" s="18"/>
      <c r="X223" s="137">
        <f t="shared" si="29"/>
        <v>0</v>
      </c>
    </row>
    <row r="224" spans="1:24" s="100" customFormat="1" ht="45">
      <c r="A224" s="53" t="s">
        <v>49</v>
      </c>
      <c r="B224" s="50" t="s">
        <v>1012</v>
      </c>
      <c r="C224" s="187" t="s">
        <v>477</v>
      </c>
      <c r="D224" s="187" t="s">
        <v>479</v>
      </c>
      <c r="E224" s="21">
        <v>2025</v>
      </c>
      <c r="F224" s="13" t="s">
        <v>1013</v>
      </c>
      <c r="G224" s="188">
        <v>600</v>
      </c>
      <c r="H224" s="19"/>
      <c r="I224" s="188">
        <v>600</v>
      </c>
      <c r="J224" s="19"/>
      <c r="K224" s="204"/>
      <c r="L224" s="19"/>
      <c r="M224" s="204"/>
      <c r="N224" s="19"/>
      <c r="O224" s="204"/>
      <c r="P224" s="19"/>
      <c r="Q224" s="204"/>
      <c r="R224" s="19"/>
      <c r="S224" s="158">
        <v>600</v>
      </c>
      <c r="T224" s="19"/>
      <c r="U224" s="158">
        <v>600</v>
      </c>
      <c r="V224" s="19"/>
      <c r="W224" s="18"/>
      <c r="X224" s="137">
        <f t="shared" si="29"/>
        <v>0</v>
      </c>
    </row>
    <row r="225" spans="1:24" s="100" customFormat="1" ht="30">
      <c r="A225" s="53" t="s">
        <v>49</v>
      </c>
      <c r="B225" s="50" t="s">
        <v>480</v>
      </c>
      <c r="C225" s="187" t="s">
        <v>481</v>
      </c>
      <c r="D225" s="187" t="s">
        <v>438</v>
      </c>
      <c r="E225" s="21">
        <v>2025</v>
      </c>
      <c r="F225" s="13" t="s">
        <v>1014</v>
      </c>
      <c r="G225" s="188">
        <v>716</v>
      </c>
      <c r="H225" s="19"/>
      <c r="I225" s="188">
        <v>716</v>
      </c>
      <c r="J225" s="19"/>
      <c r="K225" s="204"/>
      <c r="L225" s="19"/>
      <c r="M225" s="204"/>
      <c r="N225" s="19"/>
      <c r="O225" s="204"/>
      <c r="P225" s="19"/>
      <c r="Q225" s="204"/>
      <c r="R225" s="19"/>
      <c r="S225" s="158">
        <v>716</v>
      </c>
      <c r="T225" s="19"/>
      <c r="U225" s="158">
        <v>716</v>
      </c>
      <c r="V225" s="19"/>
      <c r="W225" s="18"/>
      <c r="X225" s="137">
        <f t="shared" si="29"/>
        <v>0</v>
      </c>
    </row>
    <row r="226" spans="1:24" s="100" customFormat="1" ht="30">
      <c r="A226" s="53" t="s">
        <v>49</v>
      </c>
      <c r="B226" s="50" t="s">
        <v>1015</v>
      </c>
      <c r="C226" s="187" t="s">
        <v>481</v>
      </c>
      <c r="D226" s="187" t="s">
        <v>448</v>
      </c>
      <c r="E226" s="21">
        <v>2025</v>
      </c>
      <c r="F226" s="13" t="s">
        <v>1016</v>
      </c>
      <c r="G226" s="188">
        <v>400</v>
      </c>
      <c r="H226" s="19"/>
      <c r="I226" s="188">
        <v>400</v>
      </c>
      <c r="J226" s="19"/>
      <c r="K226" s="204"/>
      <c r="L226" s="19"/>
      <c r="M226" s="204"/>
      <c r="N226" s="19"/>
      <c r="O226" s="204"/>
      <c r="P226" s="19"/>
      <c r="Q226" s="204"/>
      <c r="R226" s="19"/>
      <c r="S226" s="158">
        <v>400</v>
      </c>
      <c r="T226" s="19"/>
      <c r="U226" s="158">
        <v>400</v>
      </c>
      <c r="V226" s="19"/>
      <c r="W226" s="18"/>
      <c r="X226" s="137">
        <f t="shared" si="29"/>
        <v>0</v>
      </c>
    </row>
    <row r="227" spans="1:24" s="100" customFormat="1" ht="30">
      <c r="A227" s="53" t="s">
        <v>49</v>
      </c>
      <c r="B227" s="50" t="s">
        <v>482</v>
      </c>
      <c r="C227" s="187" t="s">
        <v>481</v>
      </c>
      <c r="D227" s="187" t="s">
        <v>483</v>
      </c>
      <c r="E227" s="21">
        <v>2025</v>
      </c>
      <c r="F227" s="13" t="s">
        <v>1017</v>
      </c>
      <c r="G227" s="188">
        <v>252</v>
      </c>
      <c r="H227" s="19"/>
      <c r="I227" s="188">
        <v>252</v>
      </c>
      <c r="J227" s="19"/>
      <c r="K227" s="204"/>
      <c r="L227" s="19"/>
      <c r="M227" s="204"/>
      <c r="N227" s="19"/>
      <c r="O227" s="204"/>
      <c r="P227" s="19"/>
      <c r="Q227" s="204"/>
      <c r="R227" s="19"/>
      <c r="S227" s="158">
        <v>252</v>
      </c>
      <c r="T227" s="19"/>
      <c r="U227" s="158">
        <v>252</v>
      </c>
      <c r="V227" s="19"/>
      <c r="W227" s="18"/>
      <c r="X227" s="137">
        <f t="shared" si="29"/>
        <v>0</v>
      </c>
    </row>
    <row r="228" spans="1:24" s="100" customFormat="1" ht="60">
      <c r="A228" s="53" t="s">
        <v>49</v>
      </c>
      <c r="B228" s="50" t="s">
        <v>1018</v>
      </c>
      <c r="C228" s="187" t="s">
        <v>359</v>
      </c>
      <c r="D228" s="187" t="s">
        <v>484</v>
      </c>
      <c r="E228" s="21">
        <v>2025</v>
      </c>
      <c r="F228" s="13" t="s">
        <v>1019</v>
      </c>
      <c r="G228" s="188">
        <v>252</v>
      </c>
      <c r="H228" s="19"/>
      <c r="I228" s="188">
        <v>252</v>
      </c>
      <c r="J228" s="19"/>
      <c r="K228" s="204"/>
      <c r="L228" s="19"/>
      <c r="M228" s="204"/>
      <c r="N228" s="19"/>
      <c r="O228" s="204"/>
      <c r="P228" s="19"/>
      <c r="Q228" s="204"/>
      <c r="R228" s="19"/>
      <c r="S228" s="158">
        <v>252</v>
      </c>
      <c r="T228" s="19"/>
      <c r="U228" s="158">
        <v>252</v>
      </c>
      <c r="V228" s="19"/>
      <c r="W228" s="18"/>
      <c r="X228" s="137">
        <f t="shared" si="29"/>
        <v>0</v>
      </c>
    </row>
    <row r="229" spans="1:24" s="100" customFormat="1" ht="150">
      <c r="A229" s="53" t="s">
        <v>49</v>
      </c>
      <c r="B229" s="50" t="s">
        <v>1020</v>
      </c>
      <c r="C229" s="187" t="s">
        <v>477</v>
      </c>
      <c r="D229" s="187" t="s">
        <v>485</v>
      </c>
      <c r="E229" s="21">
        <v>2025</v>
      </c>
      <c r="F229" s="13" t="s">
        <v>1021</v>
      </c>
      <c r="G229" s="188">
        <v>252</v>
      </c>
      <c r="H229" s="19"/>
      <c r="I229" s="188">
        <v>252</v>
      </c>
      <c r="J229" s="19"/>
      <c r="K229" s="204"/>
      <c r="L229" s="19"/>
      <c r="M229" s="204"/>
      <c r="N229" s="19"/>
      <c r="O229" s="204"/>
      <c r="P229" s="19"/>
      <c r="Q229" s="204"/>
      <c r="R229" s="19"/>
      <c r="S229" s="158">
        <v>252</v>
      </c>
      <c r="T229" s="19"/>
      <c r="U229" s="158">
        <v>252</v>
      </c>
      <c r="V229" s="19"/>
      <c r="W229" s="18"/>
      <c r="X229" s="137">
        <f t="shared" si="29"/>
        <v>0</v>
      </c>
    </row>
    <row r="230" spans="1:24" s="100" customFormat="1" ht="60">
      <c r="A230" s="53" t="s">
        <v>49</v>
      </c>
      <c r="B230" s="50" t="s">
        <v>1022</v>
      </c>
      <c r="C230" s="187" t="s">
        <v>474</v>
      </c>
      <c r="D230" s="187" t="s">
        <v>486</v>
      </c>
      <c r="E230" s="21">
        <v>2025</v>
      </c>
      <c r="F230" s="13" t="s">
        <v>1023</v>
      </c>
      <c r="G230" s="188">
        <v>252</v>
      </c>
      <c r="H230" s="19"/>
      <c r="I230" s="188">
        <v>252</v>
      </c>
      <c r="J230" s="19"/>
      <c r="K230" s="204"/>
      <c r="L230" s="19"/>
      <c r="M230" s="204"/>
      <c r="N230" s="19"/>
      <c r="O230" s="204"/>
      <c r="P230" s="19"/>
      <c r="Q230" s="204"/>
      <c r="R230" s="19"/>
      <c r="S230" s="158">
        <v>252</v>
      </c>
      <c r="T230" s="19"/>
      <c r="U230" s="158">
        <v>252</v>
      </c>
      <c r="V230" s="19"/>
      <c r="W230" s="18"/>
      <c r="X230" s="137">
        <f t="shared" si="29"/>
        <v>0</v>
      </c>
    </row>
    <row r="231" spans="1:24" s="100" customFormat="1" ht="60">
      <c r="A231" s="53" t="s">
        <v>49</v>
      </c>
      <c r="B231" s="50" t="s">
        <v>487</v>
      </c>
      <c r="C231" s="187" t="s">
        <v>488</v>
      </c>
      <c r="D231" s="187" t="s">
        <v>489</v>
      </c>
      <c r="E231" s="21">
        <v>2025</v>
      </c>
      <c r="F231" s="13" t="s">
        <v>1024</v>
      </c>
      <c r="G231" s="188">
        <v>252</v>
      </c>
      <c r="H231" s="19"/>
      <c r="I231" s="188">
        <v>252</v>
      </c>
      <c r="J231" s="19"/>
      <c r="K231" s="204"/>
      <c r="L231" s="19"/>
      <c r="M231" s="204"/>
      <c r="N231" s="19"/>
      <c r="O231" s="204"/>
      <c r="P231" s="19"/>
      <c r="Q231" s="204"/>
      <c r="R231" s="19"/>
      <c r="S231" s="158">
        <v>252</v>
      </c>
      <c r="T231" s="19"/>
      <c r="U231" s="158">
        <v>252</v>
      </c>
      <c r="V231" s="19"/>
      <c r="W231" s="18"/>
      <c r="X231" s="137">
        <f t="shared" si="29"/>
        <v>0</v>
      </c>
    </row>
    <row r="232" spans="1:24" s="100" customFormat="1" ht="30">
      <c r="A232" s="53" t="s">
        <v>49</v>
      </c>
      <c r="B232" s="50" t="s">
        <v>490</v>
      </c>
      <c r="C232" s="187" t="s">
        <v>491</v>
      </c>
      <c r="D232" s="187" t="s">
        <v>492</v>
      </c>
      <c r="E232" s="21">
        <v>2025</v>
      </c>
      <c r="F232" s="13" t="s">
        <v>1025</v>
      </c>
      <c r="G232" s="188">
        <v>252</v>
      </c>
      <c r="H232" s="19"/>
      <c r="I232" s="188">
        <v>252</v>
      </c>
      <c r="J232" s="19"/>
      <c r="K232" s="204"/>
      <c r="L232" s="19"/>
      <c r="M232" s="204"/>
      <c r="N232" s="19"/>
      <c r="O232" s="204"/>
      <c r="P232" s="19"/>
      <c r="Q232" s="204"/>
      <c r="R232" s="19"/>
      <c r="S232" s="158">
        <v>252</v>
      </c>
      <c r="T232" s="19"/>
      <c r="U232" s="158">
        <v>252</v>
      </c>
      <c r="V232" s="19"/>
      <c r="W232" s="18"/>
      <c r="X232" s="137">
        <f t="shared" si="29"/>
        <v>0</v>
      </c>
    </row>
    <row r="233" spans="1:24" s="100" customFormat="1" ht="30">
      <c r="A233" s="53" t="s">
        <v>49</v>
      </c>
      <c r="B233" s="50" t="s">
        <v>493</v>
      </c>
      <c r="C233" s="187" t="s">
        <v>473</v>
      </c>
      <c r="D233" s="187" t="s">
        <v>494</v>
      </c>
      <c r="E233" s="21">
        <v>2025</v>
      </c>
      <c r="F233" s="13" t="s">
        <v>1026</v>
      </c>
      <c r="G233" s="188">
        <v>252</v>
      </c>
      <c r="H233" s="19"/>
      <c r="I233" s="188">
        <v>252</v>
      </c>
      <c r="J233" s="19"/>
      <c r="K233" s="204"/>
      <c r="L233" s="19"/>
      <c r="M233" s="204"/>
      <c r="N233" s="19"/>
      <c r="O233" s="204"/>
      <c r="P233" s="19"/>
      <c r="Q233" s="204"/>
      <c r="R233" s="19"/>
      <c r="S233" s="158">
        <v>252</v>
      </c>
      <c r="T233" s="19"/>
      <c r="U233" s="158">
        <v>252</v>
      </c>
      <c r="V233" s="19"/>
      <c r="W233" s="18"/>
      <c r="X233" s="137">
        <f t="shared" si="29"/>
        <v>0</v>
      </c>
    </row>
    <row r="234" spans="1:24" s="100" customFormat="1" ht="30">
      <c r="A234" s="53" t="s">
        <v>49</v>
      </c>
      <c r="B234" s="50" t="s">
        <v>495</v>
      </c>
      <c r="C234" s="187" t="s">
        <v>468</v>
      </c>
      <c r="D234" s="187" t="s">
        <v>483</v>
      </c>
      <c r="E234" s="21">
        <v>2025</v>
      </c>
      <c r="F234" s="13" t="s">
        <v>1027</v>
      </c>
      <c r="G234" s="188">
        <v>252</v>
      </c>
      <c r="H234" s="19"/>
      <c r="I234" s="188">
        <v>252</v>
      </c>
      <c r="J234" s="19"/>
      <c r="K234" s="204"/>
      <c r="L234" s="19"/>
      <c r="M234" s="204"/>
      <c r="N234" s="19"/>
      <c r="O234" s="204"/>
      <c r="P234" s="19"/>
      <c r="Q234" s="204"/>
      <c r="R234" s="19"/>
      <c r="S234" s="158">
        <v>252</v>
      </c>
      <c r="T234" s="19"/>
      <c r="U234" s="158">
        <v>252</v>
      </c>
      <c r="V234" s="19"/>
      <c r="W234" s="18"/>
      <c r="X234" s="137">
        <f t="shared" si="29"/>
        <v>0</v>
      </c>
    </row>
    <row r="235" spans="1:24" s="100" customFormat="1" ht="16.5">
      <c r="A235" s="42" t="s">
        <v>105</v>
      </c>
      <c r="B235" s="90" t="s">
        <v>27</v>
      </c>
      <c r="C235" s="18"/>
      <c r="D235" s="18"/>
      <c r="E235" s="21"/>
      <c r="F235" s="21"/>
      <c r="G235" s="39">
        <f>G236+G239</f>
        <v>4249.6559999999999</v>
      </c>
      <c r="H235" s="19"/>
      <c r="I235" s="39">
        <f>I236+I239</f>
        <v>3715</v>
      </c>
      <c r="J235" s="39">
        <f>J236+J239</f>
        <v>534.65599999999995</v>
      </c>
      <c r="K235" s="39">
        <f>K236+K239</f>
        <v>225</v>
      </c>
      <c r="L235" s="19"/>
      <c r="M235" s="39">
        <f>M236+M239</f>
        <v>225</v>
      </c>
      <c r="N235" s="19"/>
      <c r="O235" s="39">
        <f>O236+O239</f>
        <v>402</v>
      </c>
      <c r="P235" s="19"/>
      <c r="Q235" s="39">
        <f>Q236+Q239</f>
        <v>402</v>
      </c>
      <c r="R235" s="19"/>
      <c r="S235" s="19">
        <f>S236+S239</f>
        <v>3312</v>
      </c>
      <c r="T235" s="19"/>
      <c r="U235" s="19">
        <f>U236+U239</f>
        <v>3312</v>
      </c>
      <c r="V235" s="19"/>
      <c r="W235" s="18"/>
      <c r="X235" s="137">
        <f t="shared" si="29"/>
        <v>0</v>
      </c>
    </row>
    <row r="236" spans="1:24" s="100" customFormat="1" ht="16.5">
      <c r="A236" s="55" t="s">
        <v>17</v>
      </c>
      <c r="B236" s="139" t="s">
        <v>139</v>
      </c>
      <c r="C236" s="18"/>
      <c r="D236" s="18"/>
      <c r="E236" s="21"/>
      <c r="F236" s="21"/>
      <c r="G236" s="206">
        <f>SUM(G237:G238)</f>
        <v>708.65599999999995</v>
      </c>
      <c r="H236" s="19"/>
      <c r="I236" s="206">
        <f>SUM(I237:I238)</f>
        <v>572</v>
      </c>
      <c r="J236" s="206">
        <f>SUM(J237:J238)</f>
        <v>136.65600000000001</v>
      </c>
      <c r="K236" s="206">
        <f>SUM(K237:K238)</f>
        <v>225</v>
      </c>
      <c r="L236" s="19"/>
      <c r="M236" s="206">
        <f>SUM(M237:M238)</f>
        <v>225</v>
      </c>
      <c r="N236" s="19"/>
      <c r="O236" s="206">
        <f>SUM(O237:O238)</f>
        <v>402</v>
      </c>
      <c r="P236" s="19"/>
      <c r="Q236" s="206">
        <f>SUM(Q237:Q238)</f>
        <v>402</v>
      </c>
      <c r="R236" s="19"/>
      <c r="S236" s="19">
        <f>SUM(S237:S238)</f>
        <v>170</v>
      </c>
      <c r="T236" s="19"/>
      <c r="U236" s="19">
        <f>SUM(U237:U238)</f>
        <v>170</v>
      </c>
      <c r="V236" s="19"/>
      <c r="W236" s="18"/>
      <c r="X236" s="137">
        <f t="shared" si="29"/>
        <v>0</v>
      </c>
    </row>
    <row r="237" spans="1:24" s="100" customFormat="1" ht="45">
      <c r="A237" s="53" t="s">
        <v>49</v>
      </c>
      <c r="B237" s="50" t="s">
        <v>496</v>
      </c>
      <c r="C237" s="187" t="s">
        <v>497</v>
      </c>
      <c r="D237" s="18"/>
      <c r="E237" s="21" t="s">
        <v>309</v>
      </c>
      <c r="F237" s="21" t="s">
        <v>498</v>
      </c>
      <c r="G237" s="207">
        <v>373.65600000000001</v>
      </c>
      <c r="H237" s="19"/>
      <c r="I237" s="158">
        <v>252</v>
      </c>
      <c r="J237" s="25">
        <f>+G237-I237</f>
        <v>121.65600000000001</v>
      </c>
      <c r="K237" s="158"/>
      <c r="L237" s="19"/>
      <c r="M237" s="158"/>
      <c r="N237" s="19"/>
      <c r="O237" s="158">
        <v>177</v>
      </c>
      <c r="P237" s="19"/>
      <c r="Q237" s="158">
        <v>177</v>
      </c>
      <c r="R237" s="19"/>
      <c r="S237" s="158">
        <v>75</v>
      </c>
      <c r="T237" s="19"/>
      <c r="U237" s="158">
        <v>75</v>
      </c>
      <c r="V237" s="19"/>
      <c r="W237" s="18"/>
      <c r="X237" s="137">
        <f t="shared" si="29"/>
        <v>0</v>
      </c>
    </row>
    <row r="238" spans="1:24" s="100" customFormat="1" ht="45">
      <c r="A238" s="53" t="s">
        <v>49</v>
      </c>
      <c r="B238" s="50" t="s">
        <v>499</v>
      </c>
      <c r="C238" s="187" t="s">
        <v>500</v>
      </c>
      <c r="D238" s="18"/>
      <c r="E238" s="21" t="s">
        <v>309</v>
      </c>
      <c r="F238" s="21" t="s">
        <v>501</v>
      </c>
      <c r="G238" s="207">
        <v>335</v>
      </c>
      <c r="H238" s="19"/>
      <c r="I238" s="158">
        <v>320</v>
      </c>
      <c r="J238" s="25">
        <f>+G238-I238</f>
        <v>15</v>
      </c>
      <c r="K238" s="158">
        <v>225</v>
      </c>
      <c r="L238" s="19"/>
      <c r="M238" s="158">
        <v>225</v>
      </c>
      <c r="N238" s="19"/>
      <c r="O238" s="158">
        <v>225</v>
      </c>
      <c r="P238" s="19"/>
      <c r="Q238" s="158">
        <v>225</v>
      </c>
      <c r="R238" s="19"/>
      <c r="S238" s="158">
        <v>95</v>
      </c>
      <c r="T238" s="19"/>
      <c r="U238" s="158">
        <v>95</v>
      </c>
      <c r="V238" s="19"/>
      <c r="W238" s="18"/>
      <c r="X238" s="137">
        <f t="shared" si="29"/>
        <v>0</v>
      </c>
    </row>
    <row r="239" spans="1:24" s="100" customFormat="1" ht="16.5">
      <c r="A239" s="55" t="s">
        <v>52</v>
      </c>
      <c r="B239" s="139" t="s">
        <v>46</v>
      </c>
      <c r="C239" s="18"/>
      <c r="D239" s="18"/>
      <c r="E239" s="21"/>
      <c r="F239" s="21"/>
      <c r="G239" s="19">
        <f>+SUM(G240:G249)</f>
        <v>3541</v>
      </c>
      <c r="H239" s="19"/>
      <c r="I239" s="19">
        <f>+SUM(I240:I249)</f>
        <v>3143</v>
      </c>
      <c r="J239" s="19">
        <f>+SUM(J240:J249)</f>
        <v>398</v>
      </c>
      <c r="K239" s="206"/>
      <c r="L239" s="19"/>
      <c r="M239" s="206"/>
      <c r="N239" s="19"/>
      <c r="O239" s="206"/>
      <c r="P239" s="19"/>
      <c r="Q239" s="206"/>
      <c r="R239" s="19"/>
      <c r="S239" s="19">
        <f>+SUM(S240:S249)</f>
        <v>3142</v>
      </c>
      <c r="T239" s="19"/>
      <c r="U239" s="19">
        <f>+SUM(U240:U249)</f>
        <v>3142</v>
      </c>
      <c r="V239" s="19"/>
      <c r="W239" s="18"/>
      <c r="X239" s="137">
        <f t="shared" si="29"/>
        <v>0</v>
      </c>
    </row>
    <row r="240" spans="1:24" s="100" customFormat="1" ht="30">
      <c r="A240" s="53" t="s">
        <v>49</v>
      </c>
      <c r="B240" s="50" t="s">
        <v>502</v>
      </c>
      <c r="C240" s="187" t="s">
        <v>503</v>
      </c>
      <c r="D240" s="187" t="s">
        <v>504</v>
      </c>
      <c r="E240" s="21">
        <v>2025</v>
      </c>
      <c r="F240" s="21" t="s">
        <v>1028</v>
      </c>
      <c r="G240" s="188">
        <v>260</v>
      </c>
      <c r="H240" s="19"/>
      <c r="I240" s="188">
        <v>252</v>
      </c>
      <c r="J240" s="25">
        <f>+G240-I240</f>
        <v>8</v>
      </c>
      <c r="K240" s="206"/>
      <c r="L240" s="19"/>
      <c r="M240" s="206"/>
      <c r="N240" s="19"/>
      <c r="O240" s="206"/>
      <c r="P240" s="19"/>
      <c r="Q240" s="206"/>
      <c r="R240" s="19"/>
      <c r="S240" s="158">
        <v>252</v>
      </c>
      <c r="T240" s="19"/>
      <c r="U240" s="158">
        <v>252</v>
      </c>
      <c r="V240" s="19"/>
      <c r="W240" s="18"/>
      <c r="X240" s="137">
        <f t="shared" si="29"/>
        <v>0</v>
      </c>
    </row>
    <row r="241" spans="1:24" s="100" customFormat="1" ht="30">
      <c r="A241" s="53" t="s">
        <v>49</v>
      </c>
      <c r="B241" s="50" t="s">
        <v>1029</v>
      </c>
      <c r="C241" s="187" t="s">
        <v>505</v>
      </c>
      <c r="D241" s="187" t="s">
        <v>506</v>
      </c>
      <c r="E241" s="21">
        <v>2025</v>
      </c>
      <c r="F241" s="21" t="s">
        <v>1030</v>
      </c>
      <c r="G241" s="188">
        <v>110</v>
      </c>
      <c r="H241" s="19"/>
      <c r="I241" s="188">
        <v>100</v>
      </c>
      <c r="J241" s="25">
        <f t="shared" ref="J241:J249" si="34">+G241-I241</f>
        <v>10</v>
      </c>
      <c r="K241" s="206"/>
      <c r="L241" s="19"/>
      <c r="M241" s="206"/>
      <c r="N241" s="19"/>
      <c r="O241" s="206"/>
      <c r="P241" s="19"/>
      <c r="Q241" s="206"/>
      <c r="R241" s="19"/>
      <c r="S241" s="158">
        <v>100</v>
      </c>
      <c r="T241" s="19"/>
      <c r="U241" s="158">
        <v>100</v>
      </c>
      <c r="V241" s="19"/>
      <c r="W241" s="18"/>
      <c r="X241" s="137">
        <f t="shared" si="29"/>
        <v>0</v>
      </c>
    </row>
    <row r="242" spans="1:24" s="100" customFormat="1" ht="30">
      <c r="A242" s="53" t="s">
        <v>49</v>
      </c>
      <c r="B242" s="50" t="s">
        <v>1031</v>
      </c>
      <c r="C242" s="187" t="s">
        <v>505</v>
      </c>
      <c r="D242" s="187" t="s">
        <v>483</v>
      </c>
      <c r="E242" s="21">
        <v>2025</v>
      </c>
      <c r="F242" s="21" t="s">
        <v>1032</v>
      </c>
      <c r="G242" s="188">
        <v>167</v>
      </c>
      <c r="H242" s="19"/>
      <c r="I242" s="188">
        <v>152</v>
      </c>
      <c r="J242" s="25">
        <f t="shared" si="34"/>
        <v>15</v>
      </c>
      <c r="K242" s="206"/>
      <c r="L242" s="19"/>
      <c r="M242" s="206"/>
      <c r="N242" s="19"/>
      <c r="O242" s="206"/>
      <c r="P242" s="19"/>
      <c r="Q242" s="206"/>
      <c r="R242" s="19"/>
      <c r="S242" s="158">
        <v>152</v>
      </c>
      <c r="T242" s="19"/>
      <c r="U242" s="158">
        <v>152</v>
      </c>
      <c r="V242" s="19"/>
      <c r="W242" s="18"/>
      <c r="X242" s="137">
        <f t="shared" si="29"/>
        <v>0</v>
      </c>
    </row>
    <row r="243" spans="1:24" s="100" customFormat="1" ht="45">
      <c r="A243" s="53" t="s">
        <v>49</v>
      </c>
      <c r="B243" s="50" t="s">
        <v>1033</v>
      </c>
      <c r="C243" s="187" t="s">
        <v>507</v>
      </c>
      <c r="D243" s="187" t="s">
        <v>508</v>
      </c>
      <c r="E243" s="21">
        <v>2025</v>
      </c>
      <c r="F243" s="21" t="s">
        <v>1034</v>
      </c>
      <c r="G243" s="188">
        <v>327</v>
      </c>
      <c r="H243" s="19"/>
      <c r="I243" s="188">
        <v>252</v>
      </c>
      <c r="J243" s="25">
        <f t="shared" si="34"/>
        <v>75</v>
      </c>
      <c r="K243" s="206"/>
      <c r="L243" s="19"/>
      <c r="M243" s="206"/>
      <c r="N243" s="19"/>
      <c r="O243" s="206"/>
      <c r="P243" s="19"/>
      <c r="Q243" s="206"/>
      <c r="R243" s="19"/>
      <c r="S243" s="158">
        <v>252</v>
      </c>
      <c r="T243" s="19"/>
      <c r="U243" s="158">
        <v>252</v>
      </c>
      <c r="V243" s="19"/>
      <c r="W243" s="18"/>
      <c r="X243" s="137">
        <f t="shared" si="29"/>
        <v>0</v>
      </c>
    </row>
    <row r="244" spans="1:24" s="100" customFormat="1" ht="45">
      <c r="A244" s="53" t="s">
        <v>49</v>
      </c>
      <c r="B244" s="50" t="s">
        <v>1035</v>
      </c>
      <c r="C244" s="187" t="s">
        <v>497</v>
      </c>
      <c r="D244" s="187" t="s">
        <v>448</v>
      </c>
      <c r="E244" s="21">
        <v>2025</v>
      </c>
      <c r="F244" s="21" t="s">
        <v>1036</v>
      </c>
      <c r="G244" s="188">
        <v>230</v>
      </c>
      <c r="H244" s="19"/>
      <c r="I244" s="188">
        <v>180</v>
      </c>
      <c r="J244" s="25">
        <f t="shared" si="34"/>
        <v>50</v>
      </c>
      <c r="K244" s="206"/>
      <c r="L244" s="19"/>
      <c r="M244" s="206"/>
      <c r="N244" s="19"/>
      <c r="O244" s="206"/>
      <c r="P244" s="19"/>
      <c r="Q244" s="206"/>
      <c r="R244" s="19"/>
      <c r="S244" s="158">
        <v>180</v>
      </c>
      <c r="T244" s="19"/>
      <c r="U244" s="158">
        <v>180</v>
      </c>
      <c r="V244" s="19"/>
      <c r="W244" s="18"/>
      <c r="X244" s="137">
        <f t="shared" si="29"/>
        <v>0</v>
      </c>
    </row>
    <row r="245" spans="1:24" s="100" customFormat="1" ht="45">
      <c r="A245" s="53" t="s">
        <v>49</v>
      </c>
      <c r="B245" s="50" t="s">
        <v>1037</v>
      </c>
      <c r="C245" s="187" t="s">
        <v>497</v>
      </c>
      <c r="D245" s="187" t="s">
        <v>432</v>
      </c>
      <c r="E245" s="21">
        <v>2025</v>
      </c>
      <c r="F245" s="21" t="s">
        <v>1038</v>
      </c>
      <c r="G245" s="188">
        <v>350</v>
      </c>
      <c r="H245" s="19"/>
      <c r="I245" s="188">
        <v>250</v>
      </c>
      <c r="J245" s="25">
        <f t="shared" si="34"/>
        <v>100</v>
      </c>
      <c r="K245" s="206"/>
      <c r="L245" s="19"/>
      <c r="M245" s="206"/>
      <c r="N245" s="19"/>
      <c r="O245" s="206"/>
      <c r="P245" s="19"/>
      <c r="Q245" s="206"/>
      <c r="R245" s="19"/>
      <c r="S245" s="158">
        <v>250</v>
      </c>
      <c r="T245" s="19"/>
      <c r="U245" s="158">
        <v>250</v>
      </c>
      <c r="V245" s="19"/>
      <c r="W245" s="18"/>
      <c r="X245" s="137">
        <f t="shared" si="29"/>
        <v>0</v>
      </c>
    </row>
    <row r="246" spans="1:24" s="100" customFormat="1" ht="45">
      <c r="A246" s="53" t="s">
        <v>49</v>
      </c>
      <c r="B246" s="50" t="s">
        <v>1039</v>
      </c>
      <c r="C246" s="187" t="s">
        <v>497</v>
      </c>
      <c r="D246" s="187" t="s">
        <v>432</v>
      </c>
      <c r="E246" s="21">
        <v>2025</v>
      </c>
      <c r="F246" s="21" t="s">
        <v>1040</v>
      </c>
      <c r="G246" s="188">
        <v>300</v>
      </c>
      <c r="H246" s="19"/>
      <c r="I246" s="188">
        <v>250</v>
      </c>
      <c r="J246" s="25">
        <f t="shared" si="34"/>
        <v>50</v>
      </c>
      <c r="K246" s="206"/>
      <c r="L246" s="19"/>
      <c r="M246" s="206"/>
      <c r="N246" s="19"/>
      <c r="O246" s="206"/>
      <c r="P246" s="19"/>
      <c r="Q246" s="206"/>
      <c r="R246" s="19"/>
      <c r="S246" s="158">
        <v>250</v>
      </c>
      <c r="T246" s="19"/>
      <c r="U246" s="158">
        <v>250</v>
      </c>
      <c r="V246" s="19"/>
      <c r="W246" s="18"/>
      <c r="X246" s="137">
        <f t="shared" si="29"/>
        <v>0</v>
      </c>
    </row>
    <row r="247" spans="1:24" s="100" customFormat="1" ht="45">
      <c r="A247" s="53" t="s">
        <v>49</v>
      </c>
      <c r="B247" s="50" t="s">
        <v>1041</v>
      </c>
      <c r="C247" s="187" t="s">
        <v>507</v>
      </c>
      <c r="D247" s="187" t="s">
        <v>509</v>
      </c>
      <c r="E247" s="21">
        <v>2025</v>
      </c>
      <c r="F247" s="21" t="s">
        <v>1042</v>
      </c>
      <c r="G247" s="188">
        <v>550</v>
      </c>
      <c r="H247" s="19"/>
      <c r="I247" s="188">
        <v>530</v>
      </c>
      <c r="J247" s="25">
        <f t="shared" si="34"/>
        <v>20</v>
      </c>
      <c r="K247" s="206"/>
      <c r="L247" s="19"/>
      <c r="M247" s="206"/>
      <c r="N247" s="19"/>
      <c r="O247" s="206"/>
      <c r="P247" s="19"/>
      <c r="Q247" s="206"/>
      <c r="R247" s="19"/>
      <c r="S247" s="158">
        <v>530</v>
      </c>
      <c r="T247" s="19"/>
      <c r="U247" s="158">
        <v>530</v>
      </c>
      <c r="V247" s="19"/>
      <c r="W247" s="18"/>
      <c r="X247" s="137">
        <f t="shared" si="29"/>
        <v>0</v>
      </c>
    </row>
    <row r="248" spans="1:24" s="100" customFormat="1" ht="45">
      <c r="A248" s="53" t="s">
        <v>49</v>
      </c>
      <c r="B248" s="50" t="s">
        <v>1043</v>
      </c>
      <c r="C248" s="187" t="s">
        <v>507</v>
      </c>
      <c r="D248" s="187" t="s">
        <v>428</v>
      </c>
      <c r="E248" s="21">
        <v>2025</v>
      </c>
      <c r="F248" s="21" t="s">
        <v>1044</v>
      </c>
      <c r="G248" s="188">
        <v>547</v>
      </c>
      <c r="H248" s="19"/>
      <c r="I248" s="188">
        <v>527</v>
      </c>
      <c r="J248" s="25">
        <f t="shared" si="34"/>
        <v>20</v>
      </c>
      <c r="K248" s="206"/>
      <c r="L248" s="19"/>
      <c r="M248" s="206"/>
      <c r="N248" s="19"/>
      <c r="O248" s="206"/>
      <c r="P248" s="19"/>
      <c r="Q248" s="206"/>
      <c r="R248" s="19"/>
      <c r="S248" s="158">
        <v>527</v>
      </c>
      <c r="T248" s="19"/>
      <c r="U248" s="158">
        <v>527</v>
      </c>
      <c r="V248" s="19"/>
      <c r="W248" s="18"/>
      <c r="X248" s="137">
        <f t="shared" si="29"/>
        <v>0</v>
      </c>
    </row>
    <row r="249" spans="1:24" s="100" customFormat="1" ht="45">
      <c r="A249" s="53" t="s">
        <v>49</v>
      </c>
      <c r="B249" s="50" t="s">
        <v>510</v>
      </c>
      <c r="C249" s="187" t="s">
        <v>497</v>
      </c>
      <c r="D249" s="56" t="s">
        <v>511</v>
      </c>
      <c r="E249" s="21">
        <v>2025</v>
      </c>
      <c r="F249" s="21" t="s">
        <v>1045</v>
      </c>
      <c r="G249" s="188">
        <v>700</v>
      </c>
      <c r="H249" s="19"/>
      <c r="I249" s="188">
        <v>650</v>
      </c>
      <c r="J249" s="25">
        <f t="shared" si="34"/>
        <v>50</v>
      </c>
      <c r="K249" s="206"/>
      <c r="L249" s="19"/>
      <c r="M249" s="206"/>
      <c r="N249" s="19"/>
      <c r="O249" s="206"/>
      <c r="P249" s="19"/>
      <c r="Q249" s="206"/>
      <c r="R249" s="19"/>
      <c r="S249" s="158">
        <v>649</v>
      </c>
      <c r="T249" s="19"/>
      <c r="U249" s="158">
        <v>649</v>
      </c>
      <c r="V249" s="19"/>
      <c r="W249" s="18"/>
      <c r="X249" s="137">
        <f t="shared" si="29"/>
        <v>0</v>
      </c>
    </row>
    <row r="250" spans="1:24" s="100" customFormat="1" ht="16.5">
      <c r="A250" s="42" t="s">
        <v>107</v>
      </c>
      <c r="B250" s="90" t="s">
        <v>28</v>
      </c>
      <c r="C250" s="18"/>
      <c r="D250" s="18"/>
      <c r="E250" s="21"/>
      <c r="F250" s="21"/>
      <c r="G250" s="19">
        <f>G251+G254</f>
        <v>3878</v>
      </c>
      <c r="H250" s="19"/>
      <c r="I250" s="19">
        <f>I251+I254</f>
        <v>3807</v>
      </c>
      <c r="J250" s="19">
        <f>J251+J254</f>
        <v>71</v>
      </c>
      <c r="K250" s="19">
        <f>K251+K254</f>
        <v>500</v>
      </c>
      <c r="L250" s="19"/>
      <c r="M250" s="19">
        <f>M251+M254</f>
        <v>500</v>
      </c>
      <c r="N250" s="19"/>
      <c r="O250" s="19">
        <f>O251+O254</f>
        <v>500</v>
      </c>
      <c r="P250" s="19"/>
      <c r="Q250" s="19">
        <f>Q251+Q254</f>
        <v>500</v>
      </c>
      <c r="R250" s="19"/>
      <c r="S250" s="19">
        <f>S251+S254</f>
        <v>3307</v>
      </c>
      <c r="T250" s="19"/>
      <c r="U250" s="19">
        <f>U251+U254</f>
        <v>3307</v>
      </c>
      <c r="V250" s="19"/>
      <c r="W250" s="18"/>
      <c r="X250" s="137">
        <f t="shared" si="29"/>
        <v>0</v>
      </c>
    </row>
    <row r="251" spans="1:24" s="100" customFormat="1" ht="16.5">
      <c r="A251" s="55" t="s">
        <v>17</v>
      </c>
      <c r="B251" s="139" t="s">
        <v>139</v>
      </c>
      <c r="C251" s="18"/>
      <c r="D251" s="18"/>
      <c r="E251" s="21"/>
      <c r="F251" s="21"/>
      <c r="G251" s="206">
        <f>SUM(G252:G253)</f>
        <v>1450</v>
      </c>
      <c r="H251" s="19"/>
      <c r="I251" s="206">
        <f>SUM(I252:I253)</f>
        <v>1425</v>
      </c>
      <c r="J251" s="206">
        <f>SUM(J252:J253)</f>
        <v>25</v>
      </c>
      <c r="K251" s="206">
        <f>SUM(K252:K253)</f>
        <v>500</v>
      </c>
      <c r="L251" s="19"/>
      <c r="M251" s="206">
        <f>SUM(M252:M253)</f>
        <v>500</v>
      </c>
      <c r="N251" s="19"/>
      <c r="O251" s="206">
        <f>SUM(O252:O253)</f>
        <v>500</v>
      </c>
      <c r="P251" s="19"/>
      <c r="Q251" s="206">
        <f>SUM(Q252:Q253)</f>
        <v>500</v>
      </c>
      <c r="R251" s="19"/>
      <c r="S251" s="19">
        <f>SUM(S252:S253)</f>
        <v>925</v>
      </c>
      <c r="T251" s="19"/>
      <c r="U251" s="19">
        <f>SUM(U252:U253)</f>
        <v>925</v>
      </c>
      <c r="V251" s="19"/>
      <c r="W251" s="18"/>
      <c r="X251" s="137">
        <f t="shared" si="29"/>
        <v>0</v>
      </c>
    </row>
    <row r="252" spans="1:24" s="100" customFormat="1" ht="30">
      <c r="A252" s="53" t="s">
        <v>49</v>
      </c>
      <c r="B252" s="94" t="s">
        <v>512</v>
      </c>
      <c r="C252" s="208" t="s">
        <v>513</v>
      </c>
      <c r="D252" s="18"/>
      <c r="E252" s="21" t="s">
        <v>309</v>
      </c>
      <c r="F252" s="209" t="s">
        <v>514</v>
      </c>
      <c r="G252" s="207">
        <v>650</v>
      </c>
      <c r="H252" s="19"/>
      <c r="I252" s="158">
        <v>645</v>
      </c>
      <c r="J252" s="25">
        <f>+G252-I252</f>
        <v>5</v>
      </c>
      <c r="K252" s="158">
        <v>227</v>
      </c>
      <c r="L252" s="19"/>
      <c r="M252" s="158">
        <v>227</v>
      </c>
      <c r="N252" s="19"/>
      <c r="O252" s="158">
        <v>227</v>
      </c>
      <c r="P252" s="19"/>
      <c r="Q252" s="158">
        <v>227</v>
      </c>
      <c r="R252" s="19"/>
      <c r="S252" s="210">
        <v>418</v>
      </c>
      <c r="T252" s="19"/>
      <c r="U252" s="210">
        <v>418</v>
      </c>
      <c r="V252" s="19"/>
      <c r="W252" s="18"/>
      <c r="X252" s="137">
        <f t="shared" si="29"/>
        <v>0</v>
      </c>
    </row>
    <row r="253" spans="1:24" s="100" customFormat="1" ht="30">
      <c r="A253" s="53" t="s">
        <v>49</v>
      </c>
      <c r="B253" s="94" t="s">
        <v>1046</v>
      </c>
      <c r="C253" s="211" t="s">
        <v>515</v>
      </c>
      <c r="D253" s="18"/>
      <c r="E253" s="21" t="s">
        <v>309</v>
      </c>
      <c r="F253" s="209" t="s">
        <v>516</v>
      </c>
      <c r="G253" s="207">
        <v>800</v>
      </c>
      <c r="H253" s="19"/>
      <c r="I253" s="158">
        <v>780</v>
      </c>
      <c r="J253" s="25">
        <f>+G253-I253</f>
        <v>20</v>
      </c>
      <c r="K253" s="158">
        <v>273</v>
      </c>
      <c r="L253" s="19"/>
      <c r="M253" s="158">
        <v>273</v>
      </c>
      <c r="N253" s="19"/>
      <c r="O253" s="158">
        <v>273</v>
      </c>
      <c r="P253" s="19"/>
      <c r="Q253" s="158">
        <v>273</v>
      </c>
      <c r="R253" s="19"/>
      <c r="S253" s="210">
        <v>507</v>
      </c>
      <c r="T253" s="19"/>
      <c r="U253" s="210">
        <v>507</v>
      </c>
      <c r="V253" s="19"/>
      <c r="W253" s="18"/>
      <c r="X253" s="137">
        <f t="shared" si="29"/>
        <v>0</v>
      </c>
    </row>
    <row r="254" spans="1:24" s="100" customFormat="1" ht="16.5">
      <c r="A254" s="55" t="s">
        <v>52</v>
      </c>
      <c r="B254" s="139" t="s">
        <v>46</v>
      </c>
      <c r="C254" s="18"/>
      <c r="D254" s="18"/>
      <c r="E254" s="21"/>
      <c r="F254" s="21"/>
      <c r="G254" s="19">
        <f>+SUM(G255:G260)</f>
        <v>2428</v>
      </c>
      <c r="H254" s="19"/>
      <c r="I254" s="19">
        <f>+SUM(I255:I260)</f>
        <v>2382</v>
      </c>
      <c r="J254" s="19">
        <f>+SUM(J255:J260)</f>
        <v>46</v>
      </c>
      <c r="K254" s="206"/>
      <c r="L254" s="19"/>
      <c r="M254" s="206"/>
      <c r="N254" s="19"/>
      <c r="O254" s="206"/>
      <c r="P254" s="19"/>
      <c r="Q254" s="206"/>
      <c r="R254" s="19"/>
      <c r="S254" s="19">
        <f>+SUM(S255:S260)</f>
        <v>2382</v>
      </c>
      <c r="T254" s="19"/>
      <c r="U254" s="19">
        <f>+SUM(U255:U260)</f>
        <v>2382</v>
      </c>
      <c r="V254" s="19"/>
      <c r="W254" s="18"/>
      <c r="X254" s="137">
        <f t="shared" si="29"/>
        <v>0</v>
      </c>
    </row>
    <row r="255" spans="1:24" s="100" customFormat="1" ht="30">
      <c r="A255" s="53" t="s">
        <v>49</v>
      </c>
      <c r="B255" s="212" t="s">
        <v>1047</v>
      </c>
      <c r="C255" s="38" t="s">
        <v>513</v>
      </c>
      <c r="D255" s="38" t="s">
        <v>448</v>
      </c>
      <c r="E255" s="21">
        <v>2025</v>
      </c>
      <c r="F255" s="21" t="s">
        <v>1048</v>
      </c>
      <c r="G255" s="188">
        <v>650</v>
      </c>
      <c r="H255" s="19"/>
      <c r="I255" s="188">
        <v>650</v>
      </c>
      <c r="J255" s="25">
        <f>+G255-I255</f>
        <v>0</v>
      </c>
      <c r="K255" s="206"/>
      <c r="L255" s="19"/>
      <c r="M255" s="206"/>
      <c r="N255" s="19"/>
      <c r="O255" s="206"/>
      <c r="P255" s="19"/>
      <c r="Q255" s="206"/>
      <c r="R255" s="19"/>
      <c r="S255" s="158">
        <v>650</v>
      </c>
      <c r="T255" s="19"/>
      <c r="U255" s="158">
        <v>650</v>
      </c>
      <c r="V255" s="19"/>
      <c r="W255" s="18"/>
      <c r="X255" s="137">
        <f t="shared" si="29"/>
        <v>0</v>
      </c>
    </row>
    <row r="256" spans="1:24" s="100" customFormat="1" ht="30">
      <c r="A256" s="53" t="s">
        <v>49</v>
      </c>
      <c r="B256" s="212" t="s">
        <v>517</v>
      </c>
      <c r="C256" s="38" t="s">
        <v>513</v>
      </c>
      <c r="D256" s="38" t="s">
        <v>518</v>
      </c>
      <c r="E256" s="21">
        <v>2025</v>
      </c>
      <c r="F256" s="21" t="s">
        <v>1049</v>
      </c>
      <c r="G256" s="188">
        <v>760</v>
      </c>
      <c r="H256" s="19"/>
      <c r="I256" s="188">
        <v>724</v>
      </c>
      <c r="J256" s="25">
        <f t="shared" ref="J256:J260" si="35">+G256-I256</f>
        <v>36</v>
      </c>
      <c r="K256" s="206"/>
      <c r="L256" s="19"/>
      <c r="M256" s="206"/>
      <c r="N256" s="19"/>
      <c r="O256" s="206"/>
      <c r="P256" s="19"/>
      <c r="Q256" s="206"/>
      <c r="R256" s="19"/>
      <c r="S256" s="158">
        <v>724</v>
      </c>
      <c r="T256" s="19"/>
      <c r="U256" s="158">
        <v>724</v>
      </c>
      <c r="V256" s="19"/>
      <c r="W256" s="18"/>
      <c r="X256" s="137">
        <f t="shared" si="29"/>
        <v>0</v>
      </c>
    </row>
    <row r="257" spans="1:24" s="100" customFormat="1" ht="30">
      <c r="A257" s="53" t="s">
        <v>49</v>
      </c>
      <c r="B257" s="212" t="s">
        <v>1050</v>
      </c>
      <c r="C257" s="38" t="s">
        <v>513</v>
      </c>
      <c r="D257" s="38" t="s">
        <v>519</v>
      </c>
      <c r="E257" s="21">
        <v>2025</v>
      </c>
      <c r="F257" s="21" t="s">
        <v>1051</v>
      </c>
      <c r="G257" s="188">
        <v>252</v>
      </c>
      <c r="H257" s="19"/>
      <c r="I257" s="188">
        <v>252</v>
      </c>
      <c r="J257" s="25">
        <f t="shared" si="35"/>
        <v>0</v>
      </c>
      <c r="K257" s="206"/>
      <c r="L257" s="19"/>
      <c r="M257" s="206"/>
      <c r="N257" s="19"/>
      <c r="O257" s="206"/>
      <c r="P257" s="19"/>
      <c r="Q257" s="206"/>
      <c r="R257" s="19"/>
      <c r="S257" s="213">
        <v>252</v>
      </c>
      <c r="T257" s="19"/>
      <c r="U257" s="213">
        <v>252</v>
      </c>
      <c r="V257" s="19"/>
      <c r="W257" s="18"/>
      <c r="X257" s="137">
        <f t="shared" si="29"/>
        <v>0</v>
      </c>
    </row>
    <row r="258" spans="1:24" s="100" customFormat="1" ht="30">
      <c r="A258" s="53" t="s">
        <v>49</v>
      </c>
      <c r="B258" s="212" t="s">
        <v>1052</v>
      </c>
      <c r="C258" s="38" t="s">
        <v>520</v>
      </c>
      <c r="D258" s="38" t="s">
        <v>521</v>
      </c>
      <c r="E258" s="21">
        <v>2025</v>
      </c>
      <c r="F258" s="21" t="s">
        <v>1053</v>
      </c>
      <c r="G258" s="188">
        <v>257</v>
      </c>
      <c r="H258" s="19"/>
      <c r="I258" s="188">
        <v>252</v>
      </c>
      <c r="J258" s="25">
        <f t="shared" si="35"/>
        <v>5</v>
      </c>
      <c r="K258" s="206"/>
      <c r="L258" s="19"/>
      <c r="M258" s="206"/>
      <c r="N258" s="19"/>
      <c r="O258" s="206"/>
      <c r="P258" s="19"/>
      <c r="Q258" s="206"/>
      <c r="R258" s="19"/>
      <c r="S258" s="213">
        <v>252</v>
      </c>
      <c r="T258" s="19"/>
      <c r="U258" s="213">
        <v>252</v>
      </c>
      <c r="V258" s="19"/>
      <c r="W258" s="18"/>
      <c r="X258" s="137">
        <f t="shared" si="29"/>
        <v>0</v>
      </c>
    </row>
    <row r="259" spans="1:24" s="100" customFormat="1" ht="30">
      <c r="A259" s="53" t="s">
        <v>49</v>
      </c>
      <c r="B259" s="212" t="s">
        <v>1054</v>
      </c>
      <c r="C259" s="38" t="s">
        <v>515</v>
      </c>
      <c r="D259" s="38" t="s">
        <v>522</v>
      </c>
      <c r="E259" s="21">
        <v>2025</v>
      </c>
      <c r="F259" s="21" t="s">
        <v>1055</v>
      </c>
      <c r="G259" s="188">
        <v>257</v>
      </c>
      <c r="H259" s="19"/>
      <c r="I259" s="188">
        <v>252</v>
      </c>
      <c r="J259" s="25">
        <f t="shared" si="35"/>
        <v>5</v>
      </c>
      <c r="K259" s="206"/>
      <c r="L259" s="19"/>
      <c r="M259" s="206"/>
      <c r="N259" s="19"/>
      <c r="O259" s="206"/>
      <c r="P259" s="19"/>
      <c r="Q259" s="206"/>
      <c r="R259" s="19"/>
      <c r="S259" s="213">
        <v>252</v>
      </c>
      <c r="T259" s="19"/>
      <c r="U259" s="213">
        <v>252</v>
      </c>
      <c r="V259" s="19"/>
      <c r="W259" s="18"/>
      <c r="X259" s="137">
        <f t="shared" si="29"/>
        <v>0</v>
      </c>
    </row>
    <row r="260" spans="1:24" s="100" customFormat="1" ht="60">
      <c r="A260" s="53" t="s">
        <v>49</v>
      </c>
      <c r="B260" s="212" t="s">
        <v>1056</v>
      </c>
      <c r="C260" s="38" t="s">
        <v>523</v>
      </c>
      <c r="D260" s="38" t="s">
        <v>524</v>
      </c>
      <c r="E260" s="21">
        <v>2025</v>
      </c>
      <c r="F260" s="21" t="s">
        <v>1057</v>
      </c>
      <c r="G260" s="188">
        <v>252</v>
      </c>
      <c r="H260" s="19"/>
      <c r="I260" s="188">
        <v>252</v>
      </c>
      <c r="J260" s="25">
        <f t="shared" si="35"/>
        <v>0</v>
      </c>
      <c r="K260" s="206"/>
      <c r="L260" s="19"/>
      <c r="M260" s="206"/>
      <c r="N260" s="19"/>
      <c r="O260" s="206"/>
      <c r="P260" s="19"/>
      <c r="Q260" s="206"/>
      <c r="R260" s="19"/>
      <c r="S260" s="213">
        <v>252</v>
      </c>
      <c r="T260" s="19"/>
      <c r="U260" s="213">
        <v>252</v>
      </c>
      <c r="V260" s="19"/>
      <c r="W260" s="18"/>
      <c r="X260" s="137">
        <f t="shared" si="29"/>
        <v>0</v>
      </c>
    </row>
    <row r="261" spans="1:24" s="100" customFormat="1" ht="16.5">
      <c r="A261" s="42" t="s">
        <v>109</v>
      </c>
      <c r="B261" s="90" t="s">
        <v>24</v>
      </c>
      <c r="C261" s="18"/>
      <c r="D261" s="18"/>
      <c r="E261" s="21"/>
      <c r="F261" s="21"/>
      <c r="G261" s="39">
        <f>G262+G264</f>
        <v>1074</v>
      </c>
      <c r="H261" s="19"/>
      <c r="I261" s="39">
        <f>I262+I264</f>
        <v>1074</v>
      </c>
      <c r="J261" s="19"/>
      <c r="K261" s="39">
        <f>K262+K264</f>
        <v>0</v>
      </c>
      <c r="L261" s="19"/>
      <c r="M261" s="39">
        <f>M262+M264</f>
        <v>0</v>
      </c>
      <c r="N261" s="19"/>
      <c r="O261" s="39">
        <f>O262+O264</f>
        <v>171</v>
      </c>
      <c r="P261" s="19"/>
      <c r="Q261" s="39">
        <f>Q262+Q264</f>
        <v>171</v>
      </c>
      <c r="R261" s="19"/>
      <c r="S261" s="19">
        <f>S262+S264</f>
        <v>902</v>
      </c>
      <c r="T261" s="19"/>
      <c r="U261" s="19">
        <f>U262+U264</f>
        <v>902</v>
      </c>
      <c r="V261" s="19"/>
      <c r="W261" s="18"/>
      <c r="X261" s="137">
        <f t="shared" si="29"/>
        <v>0</v>
      </c>
    </row>
    <row r="262" spans="1:24" s="100" customFormat="1" ht="16.5">
      <c r="A262" s="42" t="s">
        <v>17</v>
      </c>
      <c r="B262" s="139" t="s">
        <v>139</v>
      </c>
      <c r="C262" s="18"/>
      <c r="D262" s="18"/>
      <c r="E262" s="21"/>
      <c r="F262" s="21"/>
      <c r="G262" s="39">
        <f>SUM(G263:G263)</f>
        <v>822</v>
      </c>
      <c r="H262" s="19"/>
      <c r="I262" s="39">
        <f>SUM(I263:I263)</f>
        <v>822</v>
      </c>
      <c r="J262" s="19"/>
      <c r="K262" s="39">
        <f>SUM(K263:K263)</f>
        <v>0</v>
      </c>
      <c r="L262" s="19"/>
      <c r="M262" s="39">
        <f>SUM(M263:M263)</f>
        <v>0</v>
      </c>
      <c r="N262" s="19"/>
      <c r="O262" s="39">
        <f>SUM(O263:O263)</f>
        <v>171</v>
      </c>
      <c r="P262" s="19"/>
      <c r="Q262" s="39">
        <f>SUM(Q263:Q263)</f>
        <v>171</v>
      </c>
      <c r="R262" s="19"/>
      <c r="S262" s="19">
        <f>SUM(S263:S263)</f>
        <v>650</v>
      </c>
      <c r="T262" s="19"/>
      <c r="U262" s="19">
        <f>SUM(U263:U263)</f>
        <v>650</v>
      </c>
      <c r="V262" s="19"/>
      <c r="W262" s="18"/>
      <c r="X262" s="137">
        <f t="shared" si="29"/>
        <v>0</v>
      </c>
    </row>
    <row r="263" spans="1:24" s="100" customFormat="1" ht="30">
      <c r="A263" s="36" t="s">
        <v>49</v>
      </c>
      <c r="B263" s="50" t="s">
        <v>525</v>
      </c>
      <c r="C263" s="202" t="s">
        <v>526</v>
      </c>
      <c r="D263" s="202" t="s">
        <v>448</v>
      </c>
      <c r="E263" s="21" t="s">
        <v>309</v>
      </c>
      <c r="F263" s="56" t="s">
        <v>1058</v>
      </c>
      <c r="G263" s="71">
        <v>822</v>
      </c>
      <c r="H263" s="19"/>
      <c r="I263" s="71">
        <v>822</v>
      </c>
      <c r="J263" s="19"/>
      <c r="K263" s="71"/>
      <c r="L263" s="19"/>
      <c r="M263" s="71"/>
      <c r="N263" s="19"/>
      <c r="O263" s="71">
        <v>171</v>
      </c>
      <c r="P263" s="19"/>
      <c r="Q263" s="71">
        <v>171</v>
      </c>
      <c r="R263" s="19"/>
      <c r="S263" s="25">
        <v>650</v>
      </c>
      <c r="T263" s="19"/>
      <c r="U263" s="25">
        <v>650</v>
      </c>
      <c r="V263" s="19"/>
      <c r="W263" s="18"/>
      <c r="X263" s="137">
        <f t="shared" si="29"/>
        <v>0</v>
      </c>
    </row>
    <row r="264" spans="1:24" s="100" customFormat="1" ht="16.5">
      <c r="A264" s="51" t="s">
        <v>52</v>
      </c>
      <c r="B264" s="90" t="s">
        <v>527</v>
      </c>
      <c r="C264" s="18"/>
      <c r="D264" s="18"/>
      <c r="E264" s="21"/>
      <c r="F264" s="21"/>
      <c r="G264" s="203">
        <f>SUM(G265:G265)</f>
        <v>252</v>
      </c>
      <c r="H264" s="19"/>
      <c r="I264" s="203">
        <f>SUM(I265:I265)</f>
        <v>252</v>
      </c>
      <c r="J264" s="19"/>
      <c r="K264" s="203">
        <f>SUM(K265:K265)</f>
        <v>0</v>
      </c>
      <c r="L264" s="19"/>
      <c r="M264" s="203">
        <f>SUM(M265:M265)</f>
        <v>0</v>
      </c>
      <c r="N264" s="19"/>
      <c r="O264" s="203">
        <f>SUM(O265:O265)</f>
        <v>0</v>
      </c>
      <c r="P264" s="19"/>
      <c r="Q264" s="203">
        <f>SUM(Q265:Q265)</f>
        <v>0</v>
      </c>
      <c r="R264" s="19"/>
      <c r="S264" s="145">
        <f>SUM(S265:S265)</f>
        <v>252</v>
      </c>
      <c r="T264" s="19"/>
      <c r="U264" s="145">
        <f>SUM(U265:U265)</f>
        <v>252</v>
      </c>
      <c r="V264" s="19"/>
      <c r="W264" s="18"/>
      <c r="X264" s="137">
        <f t="shared" si="29"/>
        <v>0</v>
      </c>
    </row>
    <row r="265" spans="1:24" s="100" customFormat="1" ht="30">
      <c r="A265" s="36" t="s">
        <v>49</v>
      </c>
      <c r="B265" s="50" t="s">
        <v>528</v>
      </c>
      <c r="C265" s="202" t="s">
        <v>529</v>
      </c>
      <c r="D265" s="202" t="s">
        <v>530</v>
      </c>
      <c r="E265" s="21">
        <v>2025</v>
      </c>
      <c r="F265" s="21" t="s">
        <v>1059</v>
      </c>
      <c r="G265" s="71">
        <v>252</v>
      </c>
      <c r="H265" s="19"/>
      <c r="I265" s="71">
        <v>252</v>
      </c>
      <c r="J265" s="19"/>
      <c r="K265" s="71"/>
      <c r="L265" s="19"/>
      <c r="M265" s="71"/>
      <c r="N265" s="19"/>
      <c r="O265" s="71"/>
      <c r="P265" s="19"/>
      <c r="Q265" s="71"/>
      <c r="R265" s="19"/>
      <c r="S265" s="25">
        <v>252</v>
      </c>
      <c r="T265" s="19"/>
      <c r="U265" s="25">
        <v>252</v>
      </c>
      <c r="V265" s="19"/>
      <c r="W265" s="18"/>
      <c r="X265" s="137">
        <f t="shared" si="29"/>
        <v>0</v>
      </c>
    </row>
    <row r="266" spans="1:24" s="100" customFormat="1" ht="16.5">
      <c r="A266" s="42" t="s">
        <v>129</v>
      </c>
      <c r="B266" s="90" t="s">
        <v>31</v>
      </c>
      <c r="C266" s="18"/>
      <c r="D266" s="18"/>
      <c r="E266" s="21"/>
      <c r="F266" s="21"/>
      <c r="G266" s="39">
        <f>G267+G271</f>
        <v>5640</v>
      </c>
      <c r="H266" s="19"/>
      <c r="I266" s="39">
        <f>I267+I271</f>
        <v>5541.33</v>
      </c>
      <c r="J266" s="39">
        <f>J267+J271</f>
        <v>98.669999999999959</v>
      </c>
      <c r="K266" s="39">
        <f>K267+K271</f>
        <v>3467.6280000000002</v>
      </c>
      <c r="L266" s="19"/>
      <c r="M266" s="39">
        <f>M267+M271</f>
        <v>3467.6280000000002</v>
      </c>
      <c r="N266" s="19"/>
      <c r="O266" s="39">
        <f>O267+O271</f>
        <v>2972</v>
      </c>
      <c r="P266" s="19"/>
      <c r="Q266" s="39">
        <f>Q267+Q271</f>
        <v>2972</v>
      </c>
      <c r="R266" s="19"/>
      <c r="S266" s="19">
        <f>S267+S271</f>
        <v>1789</v>
      </c>
      <c r="T266" s="19"/>
      <c r="U266" s="19">
        <f>U267+U271</f>
        <v>1789</v>
      </c>
      <c r="V266" s="19"/>
      <c r="W266" s="18"/>
      <c r="X266" s="137">
        <f t="shared" ref="X266:X329" si="36">+G266-H266-I266-J266</f>
        <v>1.1368683772161603E-13</v>
      </c>
    </row>
    <row r="267" spans="1:24" s="100" customFormat="1" ht="16.5">
      <c r="A267" s="42" t="s">
        <v>17</v>
      </c>
      <c r="B267" s="90" t="s">
        <v>139</v>
      </c>
      <c r="C267" s="18"/>
      <c r="D267" s="18"/>
      <c r="E267" s="21"/>
      <c r="F267" s="21"/>
      <c r="G267" s="39">
        <f>SUM(G268:G270)</f>
        <v>4790</v>
      </c>
      <c r="H267" s="19"/>
      <c r="I267" s="39">
        <f>SUM(I268:I270)</f>
        <v>4755.33</v>
      </c>
      <c r="J267" s="39">
        <f>SUM(J268:J270)</f>
        <v>34.669999999999959</v>
      </c>
      <c r="K267" s="39">
        <f>SUM(K268:K270)</f>
        <v>3467.6280000000002</v>
      </c>
      <c r="L267" s="19"/>
      <c r="M267" s="39">
        <f>SUM(M268:M270)</f>
        <v>3467.6280000000002</v>
      </c>
      <c r="N267" s="19"/>
      <c r="O267" s="39">
        <f>SUM(O268:O270)</f>
        <v>2972</v>
      </c>
      <c r="P267" s="19"/>
      <c r="Q267" s="39">
        <f>SUM(Q268:Q270)</f>
        <v>2972</v>
      </c>
      <c r="R267" s="19"/>
      <c r="S267" s="19">
        <f>SUM(S268:S270)</f>
        <v>1003</v>
      </c>
      <c r="T267" s="19"/>
      <c r="U267" s="19">
        <f>SUM(U268:U270)</f>
        <v>1003</v>
      </c>
      <c r="V267" s="19"/>
      <c r="W267" s="18"/>
      <c r="X267" s="137">
        <f t="shared" si="36"/>
        <v>1.1368683772161603E-13</v>
      </c>
    </row>
    <row r="268" spans="1:24" s="100" customFormat="1" ht="45">
      <c r="A268" s="36" t="s">
        <v>49</v>
      </c>
      <c r="B268" s="212" t="s">
        <v>141</v>
      </c>
      <c r="C268" s="38" t="s">
        <v>531</v>
      </c>
      <c r="D268" s="38" t="s">
        <v>532</v>
      </c>
      <c r="E268" s="21" t="s">
        <v>127</v>
      </c>
      <c r="F268" s="38" t="s">
        <v>533</v>
      </c>
      <c r="G268" s="207">
        <v>1620</v>
      </c>
      <c r="H268" s="19"/>
      <c r="I268" s="77">
        <v>1600</v>
      </c>
      <c r="J268" s="25">
        <f>+G268-I268</f>
        <v>20</v>
      </c>
      <c r="K268" s="207">
        <v>800</v>
      </c>
      <c r="L268" s="19"/>
      <c r="M268" s="207">
        <v>800</v>
      </c>
      <c r="N268" s="19"/>
      <c r="O268" s="207">
        <v>999</v>
      </c>
      <c r="P268" s="19"/>
      <c r="Q268" s="207">
        <v>999</v>
      </c>
      <c r="R268" s="19"/>
      <c r="S268" s="158">
        <v>571</v>
      </c>
      <c r="T268" s="214"/>
      <c r="U268" s="158">
        <v>571</v>
      </c>
      <c r="V268" s="19"/>
      <c r="W268" s="18"/>
      <c r="X268" s="137">
        <f t="shared" si="36"/>
        <v>0</v>
      </c>
    </row>
    <row r="269" spans="1:24" s="100" customFormat="1" ht="45">
      <c r="A269" s="36" t="s">
        <v>49</v>
      </c>
      <c r="B269" s="212" t="s">
        <v>142</v>
      </c>
      <c r="C269" s="38" t="s">
        <v>534</v>
      </c>
      <c r="D269" s="38" t="s">
        <v>535</v>
      </c>
      <c r="E269" s="21" t="s">
        <v>127</v>
      </c>
      <c r="F269" s="38" t="s">
        <v>536</v>
      </c>
      <c r="G269" s="207">
        <v>670</v>
      </c>
      <c r="H269" s="19"/>
      <c r="I269" s="215">
        <v>655.33000000000004</v>
      </c>
      <c r="J269" s="25">
        <f t="shared" ref="J269:J270" si="37">+G269-I269</f>
        <v>14.669999999999959</v>
      </c>
      <c r="K269" s="207">
        <v>358.185</v>
      </c>
      <c r="L269" s="19"/>
      <c r="M269" s="207">
        <v>358.185</v>
      </c>
      <c r="N269" s="19"/>
      <c r="O269" s="207">
        <v>395</v>
      </c>
      <c r="P269" s="19"/>
      <c r="Q269" s="207">
        <v>395</v>
      </c>
      <c r="R269" s="19"/>
      <c r="S269" s="158">
        <v>225</v>
      </c>
      <c r="T269" s="214"/>
      <c r="U269" s="158">
        <v>225</v>
      </c>
      <c r="V269" s="19"/>
      <c r="W269" s="18"/>
      <c r="X269" s="137">
        <f t="shared" si="36"/>
        <v>0</v>
      </c>
    </row>
    <row r="270" spans="1:24" s="100" customFormat="1" ht="30">
      <c r="A270" s="36" t="s">
        <v>49</v>
      </c>
      <c r="B270" s="212" t="s">
        <v>143</v>
      </c>
      <c r="C270" s="38" t="s">
        <v>537</v>
      </c>
      <c r="D270" s="38" t="s">
        <v>538</v>
      </c>
      <c r="E270" s="21" t="s">
        <v>127</v>
      </c>
      <c r="F270" s="38" t="s">
        <v>539</v>
      </c>
      <c r="G270" s="207">
        <v>2500</v>
      </c>
      <c r="H270" s="19"/>
      <c r="I270" s="215">
        <v>2500</v>
      </c>
      <c r="J270" s="25">
        <f t="shared" si="37"/>
        <v>0</v>
      </c>
      <c r="K270" s="207">
        <v>2309.4430000000002</v>
      </c>
      <c r="L270" s="19"/>
      <c r="M270" s="207">
        <v>2309.4430000000002</v>
      </c>
      <c r="N270" s="19"/>
      <c r="O270" s="207">
        <v>1578</v>
      </c>
      <c r="P270" s="19"/>
      <c r="Q270" s="207">
        <v>1578</v>
      </c>
      <c r="R270" s="19"/>
      <c r="S270" s="158">
        <v>207</v>
      </c>
      <c r="T270" s="214"/>
      <c r="U270" s="158">
        <v>207</v>
      </c>
      <c r="V270" s="19"/>
      <c r="W270" s="18"/>
      <c r="X270" s="137">
        <f t="shared" si="36"/>
        <v>0</v>
      </c>
    </row>
    <row r="271" spans="1:24" s="100" customFormat="1" ht="16.5">
      <c r="A271" s="51" t="s">
        <v>52</v>
      </c>
      <c r="B271" s="90" t="s">
        <v>527</v>
      </c>
      <c r="C271" s="18"/>
      <c r="D271" s="18"/>
      <c r="E271" s="21"/>
      <c r="F271" s="38"/>
      <c r="G271" s="216">
        <f>SUM(G272:G272)</f>
        <v>850</v>
      </c>
      <c r="H271" s="19"/>
      <c r="I271" s="216">
        <f>SUM(I272:I272)</f>
        <v>786</v>
      </c>
      <c r="J271" s="216">
        <f>SUM(J272:J272)</f>
        <v>64</v>
      </c>
      <c r="K271" s="216">
        <f>SUM(K272:K272)</f>
        <v>0</v>
      </c>
      <c r="L271" s="19"/>
      <c r="M271" s="216">
        <f>SUM(M272:M272)</f>
        <v>0</v>
      </c>
      <c r="N271" s="19"/>
      <c r="O271" s="216">
        <f>SUM(O272:O272)</f>
        <v>0</v>
      </c>
      <c r="P271" s="19"/>
      <c r="Q271" s="216">
        <f>SUM(Q272:Q272)</f>
        <v>0</v>
      </c>
      <c r="R271" s="19"/>
      <c r="S271" s="16">
        <f>SUM(S272:S272)</f>
        <v>786</v>
      </c>
      <c r="T271" s="19"/>
      <c r="U271" s="16">
        <f>SUM(U272:U272)</f>
        <v>786</v>
      </c>
      <c r="V271" s="19"/>
      <c r="W271" s="18"/>
      <c r="X271" s="137">
        <f t="shared" si="36"/>
        <v>0</v>
      </c>
    </row>
    <row r="272" spans="1:24" s="100" customFormat="1" ht="30">
      <c r="A272" s="36" t="s">
        <v>49</v>
      </c>
      <c r="B272" s="50" t="s">
        <v>1060</v>
      </c>
      <c r="C272" s="202" t="s">
        <v>540</v>
      </c>
      <c r="D272" s="18"/>
      <c r="E272" s="21">
        <v>2025</v>
      </c>
      <c r="F272" s="38" t="s">
        <v>1061</v>
      </c>
      <c r="G272" s="207">
        <v>850</v>
      </c>
      <c r="H272" s="19"/>
      <c r="I272" s="207">
        <v>786</v>
      </c>
      <c r="J272" s="25">
        <f>+G272-I272</f>
        <v>64</v>
      </c>
      <c r="K272" s="207"/>
      <c r="L272" s="19"/>
      <c r="M272" s="207"/>
      <c r="N272" s="19"/>
      <c r="O272" s="207"/>
      <c r="P272" s="19"/>
      <c r="Q272" s="207"/>
      <c r="R272" s="19"/>
      <c r="S272" s="25">
        <v>786</v>
      </c>
      <c r="T272" s="19"/>
      <c r="U272" s="25">
        <v>786</v>
      </c>
      <c r="V272" s="19"/>
      <c r="W272" s="18"/>
      <c r="X272" s="137">
        <f t="shared" si="36"/>
        <v>0</v>
      </c>
    </row>
    <row r="273" spans="1:24" s="100" customFormat="1" ht="28.5">
      <c r="A273" s="17" t="s">
        <v>3</v>
      </c>
      <c r="B273" s="139" t="s">
        <v>144</v>
      </c>
      <c r="C273" s="18"/>
      <c r="D273" s="18"/>
      <c r="E273" s="21"/>
      <c r="F273" s="21"/>
      <c r="G273" s="19">
        <f>+G274+G280</f>
        <v>449435</v>
      </c>
      <c r="H273" s="19"/>
      <c r="I273" s="19">
        <f>+I274+I280</f>
        <v>441303.04800000001</v>
      </c>
      <c r="J273" s="19">
        <f>+J274+J280</f>
        <v>8131.9520000000002</v>
      </c>
      <c r="K273" s="19">
        <f>+K274+K280</f>
        <v>184296.33099999998</v>
      </c>
      <c r="L273" s="19"/>
      <c r="M273" s="19">
        <f>+M274+M280</f>
        <v>184296.33099999998</v>
      </c>
      <c r="N273" s="19"/>
      <c r="O273" s="19">
        <f>+O274+O280</f>
        <v>305001.83</v>
      </c>
      <c r="P273" s="19"/>
      <c r="Q273" s="19">
        <f>+Q274+Q280</f>
        <v>305001.83</v>
      </c>
      <c r="R273" s="19"/>
      <c r="S273" s="19">
        <f>+S274+S280</f>
        <v>139164</v>
      </c>
      <c r="T273" s="19"/>
      <c r="U273" s="19">
        <f>+U274+U280</f>
        <v>139164</v>
      </c>
      <c r="V273" s="19"/>
      <c r="W273" s="18"/>
      <c r="X273" s="137">
        <f t="shared" si="36"/>
        <v>-1.0004441719502211E-11</v>
      </c>
    </row>
    <row r="274" spans="1:24" s="100" customFormat="1" ht="16.5">
      <c r="A274" s="17" t="s">
        <v>1062</v>
      </c>
      <c r="B274" s="139" t="s">
        <v>95</v>
      </c>
      <c r="C274" s="18"/>
      <c r="D274" s="18"/>
      <c r="E274" s="21"/>
      <c r="F274" s="21"/>
      <c r="G274" s="39">
        <f t="shared" ref="G274" si="38">G275</f>
        <v>77506</v>
      </c>
      <c r="H274" s="19"/>
      <c r="I274" s="39">
        <f t="shared" ref="I274" si="39">I275</f>
        <v>77506</v>
      </c>
      <c r="J274" s="19"/>
      <c r="K274" s="39">
        <f t="shared" ref="K274" si="40">K275</f>
        <v>57111.752</v>
      </c>
      <c r="L274" s="19"/>
      <c r="M274" s="39">
        <f t="shared" ref="M274" si="41">M275</f>
        <v>57111.752</v>
      </c>
      <c r="N274" s="19"/>
      <c r="O274" s="39">
        <f t="shared" ref="O274" si="42">O275</f>
        <v>63651.8</v>
      </c>
      <c r="P274" s="19"/>
      <c r="Q274" s="39">
        <f t="shared" ref="Q274" si="43">Q275</f>
        <v>63651.8</v>
      </c>
      <c r="R274" s="19"/>
      <c r="S274" s="217">
        <f t="shared" ref="S274" si="44">S275</f>
        <v>13854</v>
      </c>
      <c r="T274" s="19"/>
      <c r="U274" s="217">
        <f t="shared" ref="U274" si="45">U275</f>
        <v>13854</v>
      </c>
      <c r="V274" s="19"/>
      <c r="W274" s="18"/>
      <c r="X274" s="137">
        <f t="shared" si="36"/>
        <v>0</v>
      </c>
    </row>
    <row r="275" spans="1:24" s="100" customFormat="1" ht="28.5">
      <c r="A275" s="57" t="s">
        <v>4</v>
      </c>
      <c r="B275" s="218" t="s">
        <v>90</v>
      </c>
      <c r="C275" s="18"/>
      <c r="D275" s="18"/>
      <c r="E275" s="21"/>
      <c r="F275" s="21"/>
      <c r="G275" s="39">
        <f>G276</f>
        <v>77506</v>
      </c>
      <c r="H275" s="19"/>
      <c r="I275" s="39">
        <f>I276</f>
        <v>77506</v>
      </c>
      <c r="J275" s="19"/>
      <c r="K275" s="39">
        <f>K276</f>
        <v>57111.752</v>
      </c>
      <c r="L275" s="19"/>
      <c r="M275" s="39">
        <f>M276</f>
        <v>57111.752</v>
      </c>
      <c r="N275" s="19"/>
      <c r="O275" s="39">
        <f>O276</f>
        <v>63651.8</v>
      </c>
      <c r="P275" s="19"/>
      <c r="Q275" s="39">
        <f>Q276</f>
        <v>63651.8</v>
      </c>
      <c r="R275" s="19"/>
      <c r="S275" s="39">
        <f>S276</f>
        <v>13854</v>
      </c>
      <c r="T275" s="19"/>
      <c r="U275" s="39">
        <f>U276</f>
        <v>13854</v>
      </c>
      <c r="V275" s="19"/>
      <c r="W275" s="18"/>
      <c r="X275" s="137">
        <f t="shared" si="36"/>
        <v>0</v>
      </c>
    </row>
    <row r="276" spans="1:24" s="100" customFormat="1" ht="28.5">
      <c r="A276" s="57"/>
      <c r="B276" s="218" t="s">
        <v>91</v>
      </c>
      <c r="C276" s="18"/>
      <c r="D276" s="18"/>
      <c r="E276" s="21"/>
      <c r="F276" s="21"/>
      <c r="G276" s="39">
        <f t="shared" ref="G276:G277" si="46">G277</f>
        <v>77506</v>
      </c>
      <c r="H276" s="19"/>
      <c r="I276" s="39">
        <f t="shared" ref="I276:I277" si="47">I277</f>
        <v>77506</v>
      </c>
      <c r="J276" s="19"/>
      <c r="K276" s="39">
        <f t="shared" ref="K276:K277" si="48">K277</f>
        <v>57111.752</v>
      </c>
      <c r="L276" s="19"/>
      <c r="M276" s="39">
        <f t="shared" ref="M276:M277" si="49">M277</f>
        <v>57111.752</v>
      </c>
      <c r="N276" s="19"/>
      <c r="O276" s="39">
        <f t="shared" ref="O276:O277" si="50">O277</f>
        <v>63651.8</v>
      </c>
      <c r="P276" s="19"/>
      <c r="Q276" s="39">
        <f t="shared" ref="Q276:Q277" si="51">Q277</f>
        <v>63651.8</v>
      </c>
      <c r="R276" s="19"/>
      <c r="S276" s="217">
        <f t="shared" ref="S276:S277" si="52">S277</f>
        <v>13854</v>
      </c>
      <c r="T276" s="19"/>
      <c r="U276" s="217">
        <f t="shared" ref="U276:U277" si="53">U277</f>
        <v>13854</v>
      </c>
      <c r="V276" s="19"/>
      <c r="W276" s="18"/>
      <c r="X276" s="137">
        <f t="shared" si="36"/>
        <v>0</v>
      </c>
    </row>
    <row r="277" spans="1:24" s="100" customFormat="1" ht="28.5">
      <c r="A277" s="57"/>
      <c r="B277" s="90" t="s">
        <v>92</v>
      </c>
      <c r="C277" s="18"/>
      <c r="D277" s="18"/>
      <c r="E277" s="21"/>
      <c r="F277" s="21"/>
      <c r="G277" s="39">
        <f t="shared" si="46"/>
        <v>77506</v>
      </c>
      <c r="H277" s="19"/>
      <c r="I277" s="39">
        <f t="shared" si="47"/>
        <v>77506</v>
      </c>
      <c r="J277" s="19"/>
      <c r="K277" s="39">
        <f t="shared" si="48"/>
        <v>57111.752</v>
      </c>
      <c r="L277" s="19"/>
      <c r="M277" s="39">
        <f t="shared" si="49"/>
        <v>57111.752</v>
      </c>
      <c r="N277" s="19"/>
      <c r="O277" s="39">
        <f t="shared" si="50"/>
        <v>63651.8</v>
      </c>
      <c r="P277" s="19"/>
      <c r="Q277" s="39">
        <f t="shared" si="51"/>
        <v>63651.8</v>
      </c>
      <c r="R277" s="19"/>
      <c r="S277" s="217">
        <f t="shared" si="52"/>
        <v>13854</v>
      </c>
      <c r="T277" s="19"/>
      <c r="U277" s="217">
        <f t="shared" si="53"/>
        <v>13854</v>
      </c>
      <c r="V277" s="19"/>
      <c r="W277" s="18"/>
      <c r="X277" s="137">
        <f t="shared" si="36"/>
        <v>0</v>
      </c>
    </row>
    <row r="278" spans="1:24" s="100" customFormat="1" ht="16.5">
      <c r="A278" s="59"/>
      <c r="B278" s="90" t="s">
        <v>139</v>
      </c>
      <c r="C278" s="18"/>
      <c r="D278" s="18"/>
      <c r="E278" s="21"/>
      <c r="F278" s="21"/>
      <c r="G278" s="39">
        <f t="shared" ref="G278" si="54">SUM(G279)</f>
        <v>77506</v>
      </c>
      <c r="H278" s="19"/>
      <c r="I278" s="39">
        <f t="shared" ref="I278" si="55">SUM(I279)</f>
        <v>77506</v>
      </c>
      <c r="J278" s="19"/>
      <c r="K278" s="39">
        <f t="shared" ref="K278" si="56">SUM(K279)</f>
        <v>57111.752</v>
      </c>
      <c r="L278" s="19"/>
      <c r="M278" s="39">
        <f t="shared" ref="M278" si="57">SUM(M279)</f>
        <v>57111.752</v>
      </c>
      <c r="N278" s="19"/>
      <c r="O278" s="39">
        <f t="shared" ref="O278" si="58">SUM(O279)</f>
        <v>63651.8</v>
      </c>
      <c r="P278" s="19"/>
      <c r="Q278" s="39">
        <f t="shared" ref="Q278" si="59">SUM(Q279)</f>
        <v>63651.8</v>
      </c>
      <c r="R278" s="19"/>
      <c r="S278" s="217">
        <f t="shared" ref="S278" si="60">SUM(S279)</f>
        <v>13854</v>
      </c>
      <c r="T278" s="19"/>
      <c r="U278" s="217">
        <f t="shared" ref="U278" si="61">SUM(U279)</f>
        <v>13854</v>
      </c>
      <c r="V278" s="19"/>
      <c r="W278" s="18"/>
      <c r="X278" s="137">
        <f t="shared" si="36"/>
        <v>0</v>
      </c>
    </row>
    <row r="279" spans="1:24" s="100" customFormat="1" ht="60">
      <c r="A279" s="219" t="s">
        <v>49</v>
      </c>
      <c r="B279" s="54" t="s">
        <v>1063</v>
      </c>
      <c r="C279" s="13" t="s">
        <v>32</v>
      </c>
      <c r="D279" s="13" t="s">
        <v>541</v>
      </c>
      <c r="E279" s="21" t="s">
        <v>542</v>
      </c>
      <c r="F279" s="58" t="s">
        <v>543</v>
      </c>
      <c r="G279" s="215">
        <v>77506</v>
      </c>
      <c r="H279" s="19"/>
      <c r="I279" s="215">
        <v>77506</v>
      </c>
      <c r="J279" s="19"/>
      <c r="K279" s="41">
        <v>57111.752</v>
      </c>
      <c r="L279" s="19"/>
      <c r="M279" s="41">
        <v>57111.752</v>
      </c>
      <c r="N279" s="19"/>
      <c r="O279" s="41">
        <v>63651.8</v>
      </c>
      <c r="P279" s="19"/>
      <c r="Q279" s="41">
        <v>63651.8</v>
      </c>
      <c r="R279" s="19"/>
      <c r="S279" s="158">
        <v>13854</v>
      </c>
      <c r="T279" s="19"/>
      <c r="U279" s="158">
        <v>13854</v>
      </c>
      <c r="V279" s="19"/>
      <c r="W279" s="18"/>
      <c r="X279" s="137">
        <f t="shared" si="36"/>
        <v>0</v>
      </c>
    </row>
    <row r="280" spans="1:24" s="100" customFormat="1" ht="16.5">
      <c r="A280" s="17" t="s">
        <v>145</v>
      </c>
      <c r="B280" s="139" t="s">
        <v>97</v>
      </c>
      <c r="C280" s="18"/>
      <c r="D280" s="18"/>
      <c r="E280" s="21"/>
      <c r="F280" s="21"/>
      <c r="G280" s="19">
        <f>+G281</f>
        <v>371929</v>
      </c>
      <c r="H280" s="19"/>
      <c r="I280" s="19">
        <f t="shared" ref="I280:K281" si="62">+I281</f>
        <v>363797.04800000001</v>
      </c>
      <c r="J280" s="19">
        <f t="shared" si="62"/>
        <v>8131.9520000000002</v>
      </c>
      <c r="K280" s="19">
        <f t="shared" si="62"/>
        <v>127184.57899999998</v>
      </c>
      <c r="L280" s="19"/>
      <c r="M280" s="19">
        <f>+M281</f>
        <v>127184.57899999998</v>
      </c>
      <c r="N280" s="19"/>
      <c r="O280" s="19">
        <f>+O281</f>
        <v>241350.03</v>
      </c>
      <c r="P280" s="19"/>
      <c r="Q280" s="19">
        <f>+Q281</f>
        <v>241350.03</v>
      </c>
      <c r="R280" s="19"/>
      <c r="S280" s="19">
        <f>+S281</f>
        <v>125310</v>
      </c>
      <c r="T280" s="19"/>
      <c r="U280" s="19">
        <f>+U281</f>
        <v>125310</v>
      </c>
      <c r="V280" s="19"/>
      <c r="W280" s="18"/>
      <c r="X280" s="137">
        <f t="shared" si="36"/>
        <v>-1.0004441719502211E-11</v>
      </c>
    </row>
    <row r="281" spans="1:24" s="100" customFormat="1" ht="28.5">
      <c r="A281" s="42" t="s">
        <v>4</v>
      </c>
      <c r="B281" s="218" t="s">
        <v>88</v>
      </c>
      <c r="C281" s="18"/>
      <c r="D281" s="18"/>
      <c r="E281" s="21"/>
      <c r="F281" s="21"/>
      <c r="G281" s="39">
        <f>+G282</f>
        <v>371929</v>
      </c>
      <c r="H281" s="19"/>
      <c r="I281" s="39">
        <f t="shared" si="62"/>
        <v>363797.04800000001</v>
      </c>
      <c r="J281" s="39">
        <f t="shared" si="62"/>
        <v>8131.9520000000002</v>
      </c>
      <c r="K281" s="39">
        <f t="shared" si="62"/>
        <v>127184.57899999998</v>
      </c>
      <c r="L281" s="19"/>
      <c r="M281" s="39">
        <f>+M282</f>
        <v>127184.57899999998</v>
      </c>
      <c r="N281" s="19"/>
      <c r="O281" s="39">
        <f>+O282</f>
        <v>241350.03</v>
      </c>
      <c r="P281" s="19"/>
      <c r="Q281" s="39">
        <f>+Q282</f>
        <v>241350.03</v>
      </c>
      <c r="R281" s="19"/>
      <c r="S281" s="39">
        <f>+S282</f>
        <v>125310</v>
      </c>
      <c r="T281" s="19"/>
      <c r="U281" s="39">
        <f>+U282</f>
        <v>125310</v>
      </c>
      <c r="V281" s="19"/>
      <c r="W281" s="18"/>
      <c r="X281" s="137">
        <f t="shared" si="36"/>
        <v>-1.0004441719502211E-11</v>
      </c>
    </row>
    <row r="282" spans="1:24" s="100" customFormat="1" ht="28.5">
      <c r="A282" s="42"/>
      <c r="B282" s="218" t="s">
        <v>89</v>
      </c>
      <c r="C282" s="18"/>
      <c r="D282" s="18"/>
      <c r="E282" s="21"/>
      <c r="F282" s="21"/>
      <c r="G282" s="39">
        <f t="shared" ref="G282:J282" si="63">+G283+G293+G302+G308</f>
        <v>371929</v>
      </c>
      <c r="H282" s="39">
        <f t="shared" si="63"/>
        <v>0</v>
      </c>
      <c r="I282" s="39">
        <f t="shared" si="63"/>
        <v>363797.04800000001</v>
      </c>
      <c r="J282" s="39">
        <f t="shared" si="63"/>
        <v>8131.9520000000002</v>
      </c>
      <c r="K282" s="39">
        <f>+K283+K293+K302+K308</f>
        <v>127184.57899999998</v>
      </c>
      <c r="L282" s="19"/>
      <c r="M282" s="39">
        <f>+M283+M293+M302+M308</f>
        <v>127184.57899999998</v>
      </c>
      <c r="N282" s="19"/>
      <c r="O282" s="39">
        <f>+O283+O293+O302+O308</f>
        <v>241350.03</v>
      </c>
      <c r="P282" s="19"/>
      <c r="Q282" s="39">
        <f>+Q283+Q293+Q302+Q308</f>
        <v>241350.03</v>
      </c>
      <c r="R282" s="19"/>
      <c r="S282" s="39">
        <f>+S283+S293+S302+S308</f>
        <v>125310</v>
      </c>
      <c r="T282" s="19"/>
      <c r="U282" s="39">
        <f>+U283+U293+U302+U308</f>
        <v>125310</v>
      </c>
      <c r="V282" s="19"/>
      <c r="W282" s="18"/>
      <c r="X282" s="137">
        <f t="shared" si="36"/>
        <v>-1.0004441719502211E-11</v>
      </c>
    </row>
    <row r="283" spans="1:24" s="100" customFormat="1" ht="16.5">
      <c r="A283" s="42" t="s">
        <v>20</v>
      </c>
      <c r="B283" s="90" t="s">
        <v>27</v>
      </c>
      <c r="C283" s="18"/>
      <c r="D283" s="18"/>
      <c r="E283" s="21"/>
      <c r="F283" s="21"/>
      <c r="G283" s="39">
        <f>G284+G289</f>
        <v>105052</v>
      </c>
      <c r="H283" s="19"/>
      <c r="I283" s="39">
        <f>I284+I289</f>
        <v>102052</v>
      </c>
      <c r="J283" s="39">
        <f>J284+J289</f>
        <v>3000</v>
      </c>
      <c r="K283" s="39">
        <f>K284+K289</f>
        <v>31466.625000000004</v>
      </c>
      <c r="L283" s="19"/>
      <c r="M283" s="39">
        <f>M284+M289</f>
        <v>31466.625000000004</v>
      </c>
      <c r="N283" s="19"/>
      <c r="O283" s="39">
        <f>O284+O289</f>
        <v>67524</v>
      </c>
      <c r="P283" s="19"/>
      <c r="Q283" s="39">
        <f>Q284+Q289</f>
        <v>67524</v>
      </c>
      <c r="R283" s="19"/>
      <c r="S283" s="39">
        <f>S284+S289</f>
        <v>35028</v>
      </c>
      <c r="T283" s="19"/>
      <c r="U283" s="39">
        <f>U284+U289</f>
        <v>35028</v>
      </c>
      <c r="V283" s="19"/>
      <c r="W283" s="18"/>
      <c r="X283" s="137">
        <f t="shared" si="36"/>
        <v>0</v>
      </c>
    </row>
    <row r="284" spans="1:24" s="100" customFormat="1" ht="16.5">
      <c r="A284" s="42" t="s">
        <v>17</v>
      </c>
      <c r="B284" s="90" t="s">
        <v>139</v>
      </c>
      <c r="C284" s="18"/>
      <c r="D284" s="18"/>
      <c r="E284" s="21"/>
      <c r="F284" s="21"/>
      <c r="G284" s="39">
        <f>SUM(G285:G288)</f>
        <v>83853</v>
      </c>
      <c r="H284" s="19"/>
      <c r="I284" s="39">
        <f>SUM(I285:I288)</f>
        <v>80853</v>
      </c>
      <c r="J284" s="39">
        <f>SUM(J285:J288)</f>
        <v>3000</v>
      </c>
      <c r="K284" s="39">
        <f>SUM(K285:K288)</f>
        <v>26040.302000000003</v>
      </c>
      <c r="L284" s="19"/>
      <c r="M284" s="39">
        <f>SUM(M285:M288)</f>
        <v>26040.302000000003</v>
      </c>
      <c r="N284" s="19"/>
      <c r="O284" s="39">
        <f>SUM(O285:O288)</f>
        <v>67024</v>
      </c>
      <c r="P284" s="19"/>
      <c r="Q284" s="39">
        <f>SUM(Q285:Q288)</f>
        <v>67024</v>
      </c>
      <c r="R284" s="19"/>
      <c r="S284" s="39">
        <f>SUM(S285:S288)</f>
        <v>13829</v>
      </c>
      <c r="T284" s="19"/>
      <c r="U284" s="39">
        <f>SUM(U285:U288)</f>
        <v>13829</v>
      </c>
      <c r="V284" s="19"/>
      <c r="W284" s="18"/>
      <c r="X284" s="137">
        <f t="shared" si="36"/>
        <v>0</v>
      </c>
    </row>
    <row r="285" spans="1:24" s="100" customFormat="1" ht="150">
      <c r="A285" s="61" t="s">
        <v>49</v>
      </c>
      <c r="B285" s="220" t="s">
        <v>1064</v>
      </c>
      <c r="C285" s="221" t="s">
        <v>544</v>
      </c>
      <c r="D285" s="221" t="s">
        <v>1065</v>
      </c>
      <c r="E285" s="41" t="s">
        <v>545</v>
      </c>
      <c r="F285" s="79" t="s">
        <v>546</v>
      </c>
      <c r="G285" s="215">
        <v>27353</v>
      </c>
      <c r="H285" s="19"/>
      <c r="I285" s="215">
        <v>27353</v>
      </c>
      <c r="J285" s="25">
        <f>+G285-I285</f>
        <v>0</v>
      </c>
      <c r="K285" s="41">
        <v>9936.3559999999998</v>
      </c>
      <c r="L285" s="19"/>
      <c r="M285" s="41">
        <v>9936.3559999999998</v>
      </c>
      <c r="N285" s="19"/>
      <c r="O285" s="41">
        <v>24618</v>
      </c>
      <c r="P285" s="41"/>
      <c r="Q285" s="41">
        <v>24618</v>
      </c>
      <c r="R285" s="41"/>
      <c r="S285" s="158">
        <v>2735</v>
      </c>
      <c r="T285" s="214"/>
      <c r="U285" s="158">
        <v>2735</v>
      </c>
      <c r="V285" s="19"/>
      <c r="W285" s="18"/>
      <c r="X285" s="137">
        <f t="shared" si="36"/>
        <v>0</v>
      </c>
    </row>
    <row r="286" spans="1:24" s="100" customFormat="1" ht="150">
      <c r="A286" s="61" t="s">
        <v>49</v>
      </c>
      <c r="B286" s="220" t="s">
        <v>1066</v>
      </c>
      <c r="C286" s="221" t="s">
        <v>547</v>
      </c>
      <c r="D286" s="221" t="s">
        <v>1067</v>
      </c>
      <c r="E286" s="41" t="s">
        <v>545</v>
      </c>
      <c r="F286" s="79" t="s">
        <v>548</v>
      </c>
      <c r="G286" s="215">
        <v>39500</v>
      </c>
      <c r="H286" s="19"/>
      <c r="I286" s="215">
        <v>39500</v>
      </c>
      <c r="J286" s="25">
        <f t="shared" ref="J286:J288" si="64">+G286-I286</f>
        <v>0</v>
      </c>
      <c r="K286" s="41">
        <v>12782.143</v>
      </c>
      <c r="L286" s="19"/>
      <c r="M286" s="41">
        <v>12782.143</v>
      </c>
      <c r="N286" s="19"/>
      <c r="O286" s="41">
        <v>35550</v>
      </c>
      <c r="P286" s="41"/>
      <c r="Q286" s="41">
        <v>35550</v>
      </c>
      <c r="R286" s="41"/>
      <c r="S286" s="158">
        <v>3950</v>
      </c>
      <c r="T286" s="214"/>
      <c r="U286" s="158">
        <v>3950</v>
      </c>
      <c r="V286" s="19"/>
      <c r="W286" s="18"/>
      <c r="X286" s="137">
        <f t="shared" si="36"/>
        <v>0</v>
      </c>
    </row>
    <row r="287" spans="1:24" s="100" customFormat="1" ht="75">
      <c r="A287" s="61" t="s">
        <v>49</v>
      </c>
      <c r="B287" s="54" t="s">
        <v>146</v>
      </c>
      <c r="C287" s="13" t="s">
        <v>549</v>
      </c>
      <c r="D287" s="221" t="s">
        <v>550</v>
      </c>
      <c r="E287" s="41" t="s">
        <v>127</v>
      </c>
      <c r="F287" s="13" t="s">
        <v>551</v>
      </c>
      <c r="G287" s="215">
        <v>11000</v>
      </c>
      <c r="H287" s="19"/>
      <c r="I287" s="215">
        <v>8000</v>
      </c>
      <c r="J287" s="25">
        <f t="shared" si="64"/>
        <v>3000</v>
      </c>
      <c r="K287" s="41">
        <v>613.59800000000007</v>
      </c>
      <c r="L287" s="19"/>
      <c r="M287" s="41">
        <v>613.59800000000007</v>
      </c>
      <c r="N287" s="19"/>
      <c r="O287" s="41">
        <v>3900</v>
      </c>
      <c r="P287" s="41"/>
      <c r="Q287" s="41">
        <v>3900</v>
      </c>
      <c r="R287" s="41"/>
      <c r="S287" s="158">
        <v>4100</v>
      </c>
      <c r="T287" s="214"/>
      <c r="U287" s="158">
        <v>4100</v>
      </c>
      <c r="V287" s="19"/>
      <c r="W287" s="18"/>
      <c r="X287" s="137">
        <f t="shared" si="36"/>
        <v>0</v>
      </c>
    </row>
    <row r="288" spans="1:24" s="100" customFormat="1" ht="135">
      <c r="A288" s="61" t="s">
        <v>49</v>
      </c>
      <c r="B288" s="54" t="s">
        <v>147</v>
      </c>
      <c r="C288" s="13" t="s">
        <v>503</v>
      </c>
      <c r="D288" s="13" t="s">
        <v>552</v>
      </c>
      <c r="E288" s="41" t="s">
        <v>127</v>
      </c>
      <c r="F288" s="13" t="s">
        <v>553</v>
      </c>
      <c r="G288" s="215">
        <v>6000</v>
      </c>
      <c r="H288" s="19"/>
      <c r="I288" s="215">
        <v>6000</v>
      </c>
      <c r="J288" s="25">
        <f t="shared" si="64"/>
        <v>0</v>
      </c>
      <c r="K288" s="41">
        <v>2708.2049999999999</v>
      </c>
      <c r="L288" s="19"/>
      <c r="M288" s="41">
        <v>2708.2049999999999</v>
      </c>
      <c r="N288" s="19"/>
      <c r="O288" s="41">
        <v>2956</v>
      </c>
      <c r="P288" s="41"/>
      <c r="Q288" s="41">
        <v>2956</v>
      </c>
      <c r="R288" s="41"/>
      <c r="S288" s="158">
        <v>3044</v>
      </c>
      <c r="T288" s="214"/>
      <c r="U288" s="158">
        <v>3044</v>
      </c>
      <c r="V288" s="19"/>
      <c r="W288" s="18"/>
      <c r="X288" s="137">
        <f t="shared" si="36"/>
        <v>0</v>
      </c>
    </row>
    <row r="289" spans="1:24" s="100" customFormat="1" ht="16.5">
      <c r="A289" s="55" t="s">
        <v>52</v>
      </c>
      <c r="B289" s="222" t="s">
        <v>527</v>
      </c>
      <c r="C289" s="18"/>
      <c r="D289" s="18"/>
      <c r="E289" s="21"/>
      <c r="F289" s="79"/>
      <c r="G289" s="206">
        <f>SUM(G290:G292)</f>
        <v>21199</v>
      </c>
      <c r="H289" s="19"/>
      <c r="I289" s="206">
        <f t="shared" ref="I289" si="65">SUM(I290:I292)</f>
        <v>21199</v>
      </c>
      <c r="J289" s="19"/>
      <c r="K289" s="39">
        <v>5426.3230000000003</v>
      </c>
      <c r="L289" s="39"/>
      <c r="M289" s="39">
        <v>5426.3230000000003</v>
      </c>
      <c r="N289" s="39"/>
      <c r="O289" s="39">
        <f t="shared" ref="O289" si="66">SUM(O290:O292)</f>
        <v>500</v>
      </c>
      <c r="P289" s="19"/>
      <c r="Q289" s="206">
        <f t="shared" ref="Q289" si="67">SUM(Q290:Q292)</f>
        <v>500</v>
      </c>
      <c r="R289" s="19"/>
      <c r="S289" s="206">
        <f t="shared" ref="S289:U289" si="68">SUM(S290:S292)</f>
        <v>21199</v>
      </c>
      <c r="T289" s="19"/>
      <c r="U289" s="206">
        <f t="shared" si="68"/>
        <v>21199</v>
      </c>
      <c r="V289" s="19"/>
      <c r="W289" s="18"/>
      <c r="X289" s="137">
        <f t="shared" si="36"/>
        <v>0</v>
      </c>
    </row>
    <row r="290" spans="1:24" s="100" customFormat="1" ht="75">
      <c r="A290" s="61" t="s">
        <v>49</v>
      </c>
      <c r="B290" s="50" t="s">
        <v>1068</v>
      </c>
      <c r="C290" s="187" t="s">
        <v>554</v>
      </c>
      <c r="D290" s="187" t="s">
        <v>555</v>
      </c>
      <c r="E290" s="21">
        <v>2025</v>
      </c>
      <c r="F290" s="13" t="s">
        <v>1069</v>
      </c>
      <c r="G290" s="188">
        <v>13000</v>
      </c>
      <c r="H290" s="19"/>
      <c r="I290" s="188">
        <v>13000</v>
      </c>
      <c r="J290" s="19"/>
      <c r="K290" s="41"/>
      <c r="L290" s="19"/>
      <c r="M290" s="41"/>
      <c r="N290" s="41"/>
      <c r="O290" s="41"/>
      <c r="P290" s="19"/>
      <c r="Q290" s="207"/>
      <c r="R290" s="19"/>
      <c r="S290" s="158">
        <v>13000</v>
      </c>
      <c r="T290" s="19"/>
      <c r="U290" s="158">
        <v>13000</v>
      </c>
      <c r="V290" s="19"/>
      <c r="W290" s="18"/>
      <c r="X290" s="137">
        <f t="shared" si="36"/>
        <v>0</v>
      </c>
    </row>
    <row r="291" spans="1:24" s="100" customFormat="1" ht="45">
      <c r="A291" s="61" t="s">
        <v>49</v>
      </c>
      <c r="B291" s="50" t="s">
        <v>556</v>
      </c>
      <c r="C291" s="187" t="s">
        <v>497</v>
      </c>
      <c r="D291" s="187" t="s">
        <v>557</v>
      </c>
      <c r="E291" s="21">
        <v>2025</v>
      </c>
      <c r="F291" s="13" t="s">
        <v>1070</v>
      </c>
      <c r="G291" s="188">
        <v>6194</v>
      </c>
      <c r="H291" s="19"/>
      <c r="I291" s="188">
        <v>6194</v>
      </c>
      <c r="J291" s="19"/>
      <c r="K291" s="41"/>
      <c r="L291" s="19"/>
      <c r="M291" s="41"/>
      <c r="N291" s="41"/>
      <c r="O291" s="41"/>
      <c r="P291" s="19"/>
      <c r="Q291" s="207"/>
      <c r="R291" s="19"/>
      <c r="S291" s="158">
        <v>6194</v>
      </c>
      <c r="T291" s="19"/>
      <c r="U291" s="158">
        <v>6194</v>
      </c>
      <c r="V291" s="19"/>
      <c r="W291" s="18"/>
      <c r="X291" s="137">
        <f t="shared" si="36"/>
        <v>0</v>
      </c>
    </row>
    <row r="292" spans="1:24" s="227" customFormat="1" ht="30">
      <c r="A292" s="117" t="s">
        <v>49</v>
      </c>
      <c r="B292" s="223" t="s">
        <v>1071</v>
      </c>
      <c r="C292" s="106" t="s">
        <v>505</v>
      </c>
      <c r="D292" s="106" t="s">
        <v>558</v>
      </c>
      <c r="E292" s="103">
        <v>2025</v>
      </c>
      <c r="F292" s="104" t="s">
        <v>1072</v>
      </c>
      <c r="G292" s="107">
        <v>2005</v>
      </c>
      <c r="H292" s="99"/>
      <c r="I292" s="107">
        <v>2005</v>
      </c>
      <c r="J292" s="99"/>
      <c r="K292" s="105">
        <v>145.37799999999999</v>
      </c>
      <c r="L292" s="99"/>
      <c r="M292" s="105">
        <v>145.37799999999999</v>
      </c>
      <c r="N292" s="105"/>
      <c r="O292" s="105">
        <f t="shared" ref="O292" si="69">SUM(P292:R292)</f>
        <v>500</v>
      </c>
      <c r="P292" s="99"/>
      <c r="Q292" s="224">
        <v>500</v>
      </c>
      <c r="R292" s="99"/>
      <c r="S292" s="225">
        <v>2005</v>
      </c>
      <c r="T292" s="99"/>
      <c r="U292" s="225">
        <v>2005</v>
      </c>
      <c r="V292" s="99"/>
      <c r="W292" s="98"/>
      <c r="X292" s="226">
        <f t="shared" si="36"/>
        <v>0</v>
      </c>
    </row>
    <row r="293" spans="1:24" s="100" customFormat="1" ht="16.5">
      <c r="A293" s="42" t="s">
        <v>21</v>
      </c>
      <c r="B293" s="90" t="s">
        <v>28</v>
      </c>
      <c r="C293" s="18"/>
      <c r="D293" s="18"/>
      <c r="E293" s="21"/>
      <c r="F293" s="21"/>
      <c r="G293" s="39">
        <f>+G294</f>
        <v>77443</v>
      </c>
      <c r="H293" s="19"/>
      <c r="I293" s="39">
        <f>+I294</f>
        <v>76361</v>
      </c>
      <c r="J293" s="39">
        <f>+J294</f>
        <v>1082</v>
      </c>
      <c r="K293" s="39">
        <f>+K294</f>
        <v>5183.1059999999998</v>
      </c>
      <c r="L293" s="19"/>
      <c r="M293" s="39">
        <f>+M294</f>
        <v>5183.1059999999998</v>
      </c>
      <c r="N293" s="19"/>
      <c r="O293" s="39">
        <f>+O294</f>
        <v>43916.798999999999</v>
      </c>
      <c r="P293" s="19"/>
      <c r="Q293" s="39">
        <f>+Q294</f>
        <v>43916.798999999999</v>
      </c>
      <c r="R293" s="19"/>
      <c r="S293" s="39">
        <f>+S294</f>
        <v>32443</v>
      </c>
      <c r="T293" s="19"/>
      <c r="U293" s="39">
        <f>+U294</f>
        <v>32443</v>
      </c>
      <c r="V293" s="19"/>
      <c r="W293" s="18"/>
      <c r="X293" s="137">
        <f t="shared" si="36"/>
        <v>0</v>
      </c>
    </row>
    <row r="294" spans="1:24" s="100" customFormat="1" ht="16.5">
      <c r="A294" s="42"/>
      <c r="B294" s="90" t="s">
        <v>139</v>
      </c>
      <c r="C294" s="18"/>
      <c r="D294" s="18"/>
      <c r="E294" s="21"/>
      <c r="F294" s="21"/>
      <c r="G294" s="39">
        <f>SUM(G295:G301)</f>
        <v>77443</v>
      </c>
      <c r="H294" s="19"/>
      <c r="I294" s="39">
        <f>SUM(I295:I301)</f>
        <v>76361</v>
      </c>
      <c r="J294" s="39">
        <f>SUM(J295:J301)</f>
        <v>1082</v>
      </c>
      <c r="K294" s="39">
        <f>SUM(K295:K301)</f>
        <v>5183.1059999999998</v>
      </c>
      <c r="L294" s="19"/>
      <c r="M294" s="39">
        <f>SUM(M295:M301)</f>
        <v>5183.1059999999998</v>
      </c>
      <c r="N294" s="19"/>
      <c r="O294" s="39">
        <f>SUM(O295:O301)</f>
        <v>43916.798999999999</v>
      </c>
      <c r="P294" s="19"/>
      <c r="Q294" s="39">
        <f>SUM(Q295:Q301)</f>
        <v>43916.798999999999</v>
      </c>
      <c r="R294" s="19"/>
      <c r="S294" s="217">
        <f>SUM(S295:S301)</f>
        <v>32443</v>
      </c>
      <c r="T294" s="19"/>
      <c r="U294" s="217">
        <f>SUM(U295:U301)</f>
        <v>32443</v>
      </c>
      <c r="V294" s="19"/>
      <c r="W294" s="18"/>
      <c r="X294" s="137">
        <f t="shared" si="36"/>
        <v>0</v>
      </c>
    </row>
    <row r="295" spans="1:24" s="100" customFormat="1" ht="30">
      <c r="A295" s="61" t="s">
        <v>49</v>
      </c>
      <c r="B295" s="228" t="s">
        <v>1073</v>
      </c>
      <c r="C295" s="44"/>
      <c r="D295" s="18"/>
      <c r="E295" s="21" t="s">
        <v>559</v>
      </c>
      <c r="F295" s="209" t="s">
        <v>560</v>
      </c>
      <c r="G295" s="41">
        <v>11513</v>
      </c>
      <c r="H295" s="19"/>
      <c r="I295" s="210">
        <v>11513</v>
      </c>
      <c r="J295" s="25">
        <f>+G295-I295</f>
        <v>0</v>
      </c>
      <c r="K295" s="41">
        <v>2701.0839999999998</v>
      </c>
      <c r="L295" s="19"/>
      <c r="M295" s="41">
        <v>2701.0839999999998</v>
      </c>
      <c r="N295" s="19"/>
      <c r="O295" s="210">
        <v>9012.6</v>
      </c>
      <c r="P295" s="19"/>
      <c r="Q295" s="210">
        <v>9012.6</v>
      </c>
      <c r="R295" s="19"/>
      <c r="S295" s="210">
        <v>2500</v>
      </c>
      <c r="T295" s="19"/>
      <c r="U295" s="210">
        <v>2500</v>
      </c>
      <c r="V295" s="19"/>
      <c r="W295" s="18"/>
      <c r="X295" s="137">
        <f t="shared" si="36"/>
        <v>0</v>
      </c>
    </row>
    <row r="296" spans="1:24" s="100" customFormat="1" ht="30">
      <c r="A296" s="61" t="s">
        <v>49</v>
      </c>
      <c r="B296" s="228" t="s">
        <v>561</v>
      </c>
      <c r="C296" s="44"/>
      <c r="D296" s="18"/>
      <c r="E296" s="21" t="s">
        <v>309</v>
      </c>
      <c r="F296" s="209" t="s">
        <v>562</v>
      </c>
      <c r="G296" s="41">
        <v>12840</v>
      </c>
      <c r="H296" s="19"/>
      <c r="I296" s="210">
        <v>12600</v>
      </c>
      <c r="J296" s="25">
        <f t="shared" ref="J296:J301" si="70">+G296-I296</f>
        <v>240</v>
      </c>
      <c r="K296" s="41">
        <v>728.40200000000004</v>
      </c>
      <c r="L296" s="19"/>
      <c r="M296" s="41">
        <v>728.40200000000004</v>
      </c>
      <c r="N296" s="19"/>
      <c r="O296" s="210">
        <v>5800</v>
      </c>
      <c r="P296" s="19"/>
      <c r="Q296" s="210">
        <v>5800</v>
      </c>
      <c r="R296" s="19"/>
      <c r="S296" s="210">
        <v>6800</v>
      </c>
      <c r="T296" s="19"/>
      <c r="U296" s="210">
        <v>6800</v>
      </c>
      <c r="V296" s="19"/>
      <c r="W296" s="18"/>
      <c r="X296" s="137">
        <f t="shared" si="36"/>
        <v>0</v>
      </c>
    </row>
    <row r="297" spans="1:24" s="100" customFormat="1" ht="45">
      <c r="A297" s="61" t="s">
        <v>49</v>
      </c>
      <c r="B297" s="228" t="s">
        <v>1074</v>
      </c>
      <c r="C297" s="44"/>
      <c r="D297" s="18"/>
      <c r="E297" s="21" t="s">
        <v>309</v>
      </c>
      <c r="F297" s="209" t="s">
        <v>563</v>
      </c>
      <c r="G297" s="41">
        <v>5200</v>
      </c>
      <c r="H297" s="19"/>
      <c r="I297" s="210">
        <v>5200</v>
      </c>
      <c r="J297" s="25">
        <f t="shared" si="70"/>
        <v>0</v>
      </c>
      <c r="K297" s="41">
        <v>337.77600000000001</v>
      </c>
      <c r="L297" s="19"/>
      <c r="M297" s="41">
        <v>337.77600000000001</v>
      </c>
      <c r="N297" s="19"/>
      <c r="O297" s="210">
        <v>5015.1990000000005</v>
      </c>
      <c r="P297" s="19"/>
      <c r="Q297" s="210">
        <v>5015.1990000000005</v>
      </c>
      <c r="R297" s="19"/>
      <c r="S297" s="210">
        <v>184</v>
      </c>
      <c r="T297" s="19"/>
      <c r="U297" s="210">
        <v>184</v>
      </c>
      <c r="V297" s="19"/>
      <c r="W297" s="18"/>
      <c r="X297" s="137">
        <f t="shared" si="36"/>
        <v>0</v>
      </c>
    </row>
    <row r="298" spans="1:24" s="100" customFormat="1" ht="30">
      <c r="A298" s="61" t="s">
        <v>49</v>
      </c>
      <c r="B298" s="228" t="s">
        <v>1075</v>
      </c>
      <c r="C298" s="44"/>
      <c r="D298" s="18"/>
      <c r="E298" s="21" t="s">
        <v>309</v>
      </c>
      <c r="F298" s="209" t="s">
        <v>564</v>
      </c>
      <c r="G298" s="41">
        <v>12500</v>
      </c>
      <c r="H298" s="19"/>
      <c r="I298" s="210">
        <v>12000</v>
      </c>
      <c r="J298" s="25">
        <f t="shared" si="70"/>
        <v>500</v>
      </c>
      <c r="K298" s="41"/>
      <c r="L298" s="19"/>
      <c r="M298" s="41"/>
      <c r="N298" s="19"/>
      <c r="O298" s="210">
        <v>5000</v>
      </c>
      <c r="P298" s="19"/>
      <c r="Q298" s="210">
        <v>5000</v>
      </c>
      <c r="R298" s="19"/>
      <c r="S298" s="210">
        <v>7000</v>
      </c>
      <c r="T298" s="19"/>
      <c r="U298" s="210">
        <v>7000</v>
      </c>
      <c r="V298" s="19"/>
      <c r="W298" s="18"/>
      <c r="X298" s="137">
        <f t="shared" si="36"/>
        <v>0</v>
      </c>
    </row>
    <row r="299" spans="1:24" s="100" customFormat="1" ht="30">
      <c r="A299" s="61" t="s">
        <v>49</v>
      </c>
      <c r="B299" s="228" t="s">
        <v>565</v>
      </c>
      <c r="C299" s="44"/>
      <c r="D299" s="18"/>
      <c r="E299" s="21" t="s">
        <v>309</v>
      </c>
      <c r="F299" s="209" t="s">
        <v>566</v>
      </c>
      <c r="G299" s="41">
        <v>10242</v>
      </c>
      <c r="H299" s="19"/>
      <c r="I299" s="210">
        <v>10000</v>
      </c>
      <c r="J299" s="25">
        <f t="shared" si="70"/>
        <v>242</v>
      </c>
      <c r="K299" s="41">
        <v>649.89300000000003</v>
      </c>
      <c r="L299" s="19"/>
      <c r="M299" s="41">
        <v>649.89300000000003</v>
      </c>
      <c r="N299" s="19"/>
      <c r="O299" s="210">
        <v>4600</v>
      </c>
      <c r="P299" s="19"/>
      <c r="Q299" s="210">
        <v>4600</v>
      </c>
      <c r="R299" s="19"/>
      <c r="S299" s="210">
        <v>5400</v>
      </c>
      <c r="T299" s="19"/>
      <c r="U299" s="210">
        <v>5400</v>
      </c>
      <c r="V299" s="19"/>
      <c r="W299" s="18"/>
      <c r="X299" s="137">
        <f t="shared" si="36"/>
        <v>0</v>
      </c>
    </row>
    <row r="300" spans="1:24" s="100" customFormat="1" ht="30">
      <c r="A300" s="61" t="s">
        <v>49</v>
      </c>
      <c r="B300" s="228" t="s">
        <v>567</v>
      </c>
      <c r="C300" s="44"/>
      <c r="D300" s="18"/>
      <c r="E300" s="21" t="s">
        <v>309</v>
      </c>
      <c r="F300" s="209" t="s">
        <v>568</v>
      </c>
      <c r="G300" s="41">
        <v>2000</v>
      </c>
      <c r="H300" s="19"/>
      <c r="I300" s="210">
        <v>1900</v>
      </c>
      <c r="J300" s="25">
        <f t="shared" si="70"/>
        <v>100</v>
      </c>
      <c r="K300" s="41">
        <v>170.00700000000001</v>
      </c>
      <c r="L300" s="19"/>
      <c r="M300" s="41">
        <v>170.00700000000001</v>
      </c>
      <c r="N300" s="19"/>
      <c r="O300" s="210">
        <v>1774</v>
      </c>
      <c r="P300" s="19"/>
      <c r="Q300" s="210">
        <v>1774</v>
      </c>
      <c r="R300" s="19"/>
      <c r="S300" s="210">
        <v>126</v>
      </c>
      <c r="T300" s="19"/>
      <c r="U300" s="210">
        <v>126</v>
      </c>
      <c r="V300" s="19"/>
      <c r="W300" s="18"/>
      <c r="X300" s="137">
        <f t="shared" si="36"/>
        <v>0</v>
      </c>
    </row>
    <row r="301" spans="1:24" s="100" customFormat="1" ht="30">
      <c r="A301" s="61" t="s">
        <v>49</v>
      </c>
      <c r="B301" s="228" t="s">
        <v>569</v>
      </c>
      <c r="C301" s="44"/>
      <c r="D301" s="18"/>
      <c r="E301" s="21" t="s">
        <v>309</v>
      </c>
      <c r="F301" s="209" t="s">
        <v>570</v>
      </c>
      <c r="G301" s="41">
        <v>23148</v>
      </c>
      <c r="H301" s="19"/>
      <c r="I301" s="210">
        <v>23148</v>
      </c>
      <c r="J301" s="25">
        <f t="shared" si="70"/>
        <v>0</v>
      </c>
      <c r="K301" s="41">
        <v>595.94399999999996</v>
      </c>
      <c r="L301" s="19"/>
      <c r="M301" s="41">
        <v>595.94399999999996</v>
      </c>
      <c r="N301" s="19"/>
      <c r="O301" s="210">
        <v>12715</v>
      </c>
      <c r="P301" s="19"/>
      <c r="Q301" s="210">
        <v>12715</v>
      </c>
      <c r="R301" s="19"/>
      <c r="S301" s="210">
        <v>10433</v>
      </c>
      <c r="T301" s="19"/>
      <c r="U301" s="210">
        <v>10433</v>
      </c>
      <c r="V301" s="19"/>
      <c r="W301" s="18"/>
      <c r="X301" s="137">
        <f t="shared" si="36"/>
        <v>0</v>
      </c>
    </row>
    <row r="302" spans="1:24" s="100" customFormat="1" ht="16.5">
      <c r="A302" s="42" t="s">
        <v>51</v>
      </c>
      <c r="B302" s="90" t="s">
        <v>24</v>
      </c>
      <c r="C302" s="18"/>
      <c r="D302" s="18"/>
      <c r="E302" s="21"/>
      <c r="F302" s="21"/>
      <c r="G302" s="39">
        <f>G303+G306</f>
        <v>33593</v>
      </c>
      <c r="H302" s="19"/>
      <c r="I302" s="39">
        <f>I303+I306</f>
        <v>33593</v>
      </c>
      <c r="J302" s="19"/>
      <c r="K302" s="39">
        <f>K303+K306</f>
        <v>2290</v>
      </c>
      <c r="L302" s="19"/>
      <c r="M302" s="39">
        <f>M303+M306</f>
        <v>2290</v>
      </c>
      <c r="N302" s="19"/>
      <c r="O302" s="39">
        <f>O303+O306</f>
        <v>10572.822</v>
      </c>
      <c r="P302" s="19"/>
      <c r="Q302" s="39">
        <f>Q303+Q306</f>
        <v>10572.822</v>
      </c>
      <c r="R302" s="19"/>
      <c r="S302" s="217">
        <f>S303+S306</f>
        <v>25385</v>
      </c>
      <c r="T302" s="19"/>
      <c r="U302" s="217">
        <f>U303+U306</f>
        <v>25385</v>
      </c>
      <c r="V302" s="19"/>
      <c r="W302" s="18"/>
      <c r="X302" s="137">
        <f t="shared" si="36"/>
        <v>0</v>
      </c>
    </row>
    <row r="303" spans="1:24" s="100" customFormat="1" ht="16.5">
      <c r="A303" s="42" t="s">
        <v>17</v>
      </c>
      <c r="B303" s="90" t="s">
        <v>139</v>
      </c>
      <c r="C303" s="18"/>
      <c r="D303" s="18"/>
      <c r="E303" s="21"/>
      <c r="F303" s="21"/>
      <c r="G303" s="39">
        <f>SUM(G304:G305)</f>
        <v>32093</v>
      </c>
      <c r="H303" s="19"/>
      <c r="I303" s="39">
        <f>SUM(I304:I305)</f>
        <v>32093</v>
      </c>
      <c r="J303" s="19"/>
      <c r="K303" s="39">
        <f>SUM(K304:K305)</f>
        <v>2290</v>
      </c>
      <c r="L303" s="19"/>
      <c r="M303" s="39">
        <f>SUM(M304:M305)</f>
        <v>2290</v>
      </c>
      <c r="N303" s="19"/>
      <c r="O303" s="39">
        <f>SUM(O304:O305)</f>
        <v>10572.822</v>
      </c>
      <c r="P303" s="19"/>
      <c r="Q303" s="39">
        <f>SUM(Q304:Q305)</f>
        <v>10572.822</v>
      </c>
      <c r="R303" s="19"/>
      <c r="S303" s="217">
        <f>SUM(S304:S305)</f>
        <v>23885</v>
      </c>
      <c r="T303" s="19"/>
      <c r="U303" s="217">
        <f>SUM(U304:U305)</f>
        <v>23885</v>
      </c>
      <c r="V303" s="19"/>
      <c r="W303" s="18"/>
      <c r="X303" s="137">
        <f t="shared" si="36"/>
        <v>0</v>
      </c>
    </row>
    <row r="304" spans="1:24" s="100" customFormat="1" ht="45">
      <c r="A304" s="61" t="s">
        <v>49</v>
      </c>
      <c r="B304" s="66" t="s">
        <v>148</v>
      </c>
      <c r="C304" s="65" t="s">
        <v>571</v>
      </c>
      <c r="D304" s="65" t="s">
        <v>572</v>
      </c>
      <c r="E304" s="21" t="s">
        <v>127</v>
      </c>
      <c r="F304" s="65" t="s">
        <v>573</v>
      </c>
      <c r="G304" s="215">
        <v>2291</v>
      </c>
      <c r="H304" s="19"/>
      <c r="I304" s="215">
        <v>2291</v>
      </c>
      <c r="J304" s="19"/>
      <c r="K304" s="71">
        <v>2290</v>
      </c>
      <c r="L304" s="19"/>
      <c r="M304" s="71">
        <v>2290</v>
      </c>
      <c r="N304" s="19"/>
      <c r="O304" s="158">
        <f t="shared" ref="O304:Q304" si="71">G304+K304</f>
        <v>4581</v>
      </c>
      <c r="P304" s="19"/>
      <c r="Q304" s="158">
        <f t="shared" si="71"/>
        <v>4581</v>
      </c>
      <c r="R304" s="19"/>
      <c r="S304" s="205">
        <v>75</v>
      </c>
      <c r="T304" s="19"/>
      <c r="U304" s="205">
        <v>75</v>
      </c>
      <c r="V304" s="205"/>
      <c r="W304" s="18"/>
      <c r="X304" s="137">
        <f t="shared" si="36"/>
        <v>0</v>
      </c>
    </row>
    <row r="305" spans="1:24" s="100" customFormat="1" ht="120">
      <c r="A305" s="61" t="s">
        <v>49</v>
      </c>
      <c r="B305" s="50" t="s">
        <v>574</v>
      </c>
      <c r="C305" s="187" t="s">
        <v>575</v>
      </c>
      <c r="D305" s="202" t="s">
        <v>576</v>
      </c>
      <c r="E305" s="21" t="s">
        <v>309</v>
      </c>
      <c r="F305" s="44" t="s">
        <v>1076</v>
      </c>
      <c r="G305" s="215">
        <v>29802</v>
      </c>
      <c r="H305" s="19"/>
      <c r="I305" s="215">
        <v>29802</v>
      </c>
      <c r="J305" s="19"/>
      <c r="K305" s="71"/>
      <c r="L305" s="19"/>
      <c r="M305" s="71"/>
      <c r="N305" s="19"/>
      <c r="O305" s="158">
        <v>5991.8220000000001</v>
      </c>
      <c r="P305" s="19"/>
      <c r="Q305" s="158">
        <v>5991.8220000000001</v>
      </c>
      <c r="R305" s="19"/>
      <c r="S305" s="205">
        <v>23810</v>
      </c>
      <c r="T305" s="19"/>
      <c r="U305" s="205">
        <v>23810</v>
      </c>
      <c r="V305" s="205"/>
      <c r="W305" s="18"/>
      <c r="X305" s="137">
        <f t="shared" si="36"/>
        <v>0</v>
      </c>
    </row>
    <row r="306" spans="1:24" s="100" customFormat="1" ht="16.5">
      <c r="A306" s="18" t="s">
        <v>52</v>
      </c>
      <c r="B306" s="191" t="s">
        <v>386</v>
      </c>
      <c r="C306" s="18"/>
      <c r="D306" s="18"/>
      <c r="E306" s="21"/>
      <c r="F306" s="65"/>
      <c r="G306" s="229">
        <f>SUM(G307:G307)</f>
        <v>1500</v>
      </c>
      <c r="H306" s="19"/>
      <c r="I306" s="229">
        <f>SUM(I307:I307)</f>
        <v>1500</v>
      </c>
      <c r="J306" s="19"/>
      <c r="K306" s="229">
        <f>SUM(K307:K307)</f>
        <v>0</v>
      </c>
      <c r="L306" s="19"/>
      <c r="M306" s="229">
        <f>SUM(M307:M307)</f>
        <v>0</v>
      </c>
      <c r="N306" s="19"/>
      <c r="O306" s="229">
        <f>SUM(O307:O307)</f>
        <v>0</v>
      </c>
      <c r="P306" s="19"/>
      <c r="Q306" s="229">
        <f>SUM(Q307:Q307)</f>
        <v>0</v>
      </c>
      <c r="R306" s="19"/>
      <c r="S306" s="156">
        <f>SUM(S307:S307)</f>
        <v>1500</v>
      </c>
      <c r="T306" s="19"/>
      <c r="U306" s="156">
        <f>SUM(U307:U307)</f>
        <v>1500</v>
      </c>
      <c r="V306" s="19"/>
      <c r="W306" s="18"/>
      <c r="X306" s="137">
        <f t="shared" si="36"/>
        <v>0</v>
      </c>
    </row>
    <row r="307" spans="1:24" s="100" customFormat="1" ht="30">
      <c r="A307" s="61" t="s">
        <v>49</v>
      </c>
      <c r="B307" s="190" t="s">
        <v>577</v>
      </c>
      <c r="C307" s="18"/>
      <c r="D307" s="18"/>
      <c r="E307" s="21">
        <v>2025</v>
      </c>
      <c r="F307" s="44" t="s">
        <v>1077</v>
      </c>
      <c r="G307" s="215">
        <v>1500</v>
      </c>
      <c r="H307" s="19"/>
      <c r="I307" s="215">
        <v>1500</v>
      </c>
      <c r="J307" s="19"/>
      <c r="K307" s="71">
        <v>0</v>
      </c>
      <c r="L307" s="19"/>
      <c r="M307" s="71">
        <v>0</v>
      </c>
      <c r="N307" s="19"/>
      <c r="O307" s="71">
        <v>0</v>
      </c>
      <c r="P307" s="19"/>
      <c r="Q307" s="71">
        <v>0</v>
      </c>
      <c r="R307" s="19"/>
      <c r="S307" s="158">
        <v>1500</v>
      </c>
      <c r="T307" s="19"/>
      <c r="U307" s="158">
        <v>1500</v>
      </c>
      <c r="V307" s="19"/>
      <c r="W307" s="18"/>
      <c r="X307" s="137">
        <f t="shared" si="36"/>
        <v>0</v>
      </c>
    </row>
    <row r="308" spans="1:24" s="100" customFormat="1" ht="16.5">
      <c r="A308" s="42" t="s">
        <v>53</v>
      </c>
      <c r="B308" s="90" t="s">
        <v>31</v>
      </c>
      <c r="C308" s="18"/>
      <c r="D308" s="18"/>
      <c r="E308" s="21"/>
      <c r="F308" s="21"/>
      <c r="G308" s="39">
        <f>G309+G322</f>
        <v>155841</v>
      </c>
      <c r="H308" s="19"/>
      <c r="I308" s="39">
        <f>I309+I322</f>
        <v>151791.04800000001</v>
      </c>
      <c r="J308" s="39">
        <f>J309+J322</f>
        <v>4049.9520000000002</v>
      </c>
      <c r="K308" s="39">
        <f>K309+K322</f>
        <v>88244.847999999984</v>
      </c>
      <c r="L308" s="19"/>
      <c r="M308" s="39">
        <f>M309+M322</f>
        <v>88244.847999999984</v>
      </c>
      <c r="N308" s="19"/>
      <c r="O308" s="39">
        <f>O309+O322</f>
        <v>119336.409</v>
      </c>
      <c r="P308" s="19"/>
      <c r="Q308" s="39">
        <f>Q309+Q322</f>
        <v>119336.409</v>
      </c>
      <c r="R308" s="19"/>
      <c r="S308" s="217">
        <f>S309+S322</f>
        <v>32454</v>
      </c>
      <c r="T308" s="19"/>
      <c r="U308" s="217">
        <f>U309+U322</f>
        <v>32454</v>
      </c>
      <c r="V308" s="19"/>
      <c r="W308" s="18"/>
      <c r="X308" s="137">
        <f t="shared" si="36"/>
        <v>-1.0004441719502211E-11</v>
      </c>
    </row>
    <row r="309" spans="1:24" s="100" customFormat="1" ht="16.5">
      <c r="A309" s="42" t="s">
        <v>17</v>
      </c>
      <c r="B309" s="90" t="s">
        <v>139</v>
      </c>
      <c r="C309" s="18"/>
      <c r="D309" s="18"/>
      <c r="E309" s="21"/>
      <c r="F309" s="21"/>
      <c r="G309" s="39">
        <f>SUM(G310:G321)</f>
        <v>140491</v>
      </c>
      <c r="H309" s="19"/>
      <c r="I309" s="39">
        <f>SUM(I310:I321)</f>
        <v>136441.04800000001</v>
      </c>
      <c r="J309" s="39">
        <f>SUM(J310:J321)</f>
        <v>4049.9520000000002</v>
      </c>
      <c r="K309" s="39">
        <f>SUM(K310:K321)</f>
        <v>88244.847999999984</v>
      </c>
      <c r="L309" s="19"/>
      <c r="M309" s="39">
        <f>SUM(M310:M321)</f>
        <v>88244.847999999984</v>
      </c>
      <c r="N309" s="19"/>
      <c r="O309" s="39">
        <f>SUM(O310:O321)</f>
        <v>119336.409</v>
      </c>
      <c r="P309" s="19"/>
      <c r="Q309" s="39">
        <f>SUM(Q310:Q321)</f>
        <v>119336.409</v>
      </c>
      <c r="R309" s="19"/>
      <c r="S309" s="217">
        <f>SUM(S310:S321)</f>
        <v>17104</v>
      </c>
      <c r="T309" s="19"/>
      <c r="U309" s="217">
        <f>SUM(U310:U321)</f>
        <v>17104</v>
      </c>
      <c r="V309" s="19"/>
      <c r="W309" s="18"/>
      <c r="X309" s="137">
        <f t="shared" si="36"/>
        <v>-1.0004441719502211E-11</v>
      </c>
    </row>
    <row r="310" spans="1:24" s="100" customFormat="1" ht="30">
      <c r="A310" s="61" t="s">
        <v>49</v>
      </c>
      <c r="B310" s="212" t="s">
        <v>149</v>
      </c>
      <c r="C310" s="38" t="s">
        <v>1078</v>
      </c>
      <c r="D310" s="38"/>
      <c r="E310" s="21" t="s">
        <v>545</v>
      </c>
      <c r="F310" s="38" t="s">
        <v>578</v>
      </c>
      <c r="G310" s="77">
        <v>20000</v>
      </c>
      <c r="H310" s="19"/>
      <c r="I310" s="207">
        <v>20000</v>
      </c>
      <c r="J310" s="25">
        <f>+G310-I310</f>
        <v>0</v>
      </c>
      <c r="K310" s="207">
        <v>19770</v>
      </c>
      <c r="L310" s="19"/>
      <c r="M310" s="207">
        <v>19770</v>
      </c>
      <c r="N310" s="19"/>
      <c r="O310" s="207">
        <v>18500</v>
      </c>
      <c r="P310" s="19"/>
      <c r="Q310" s="158">
        <v>18500</v>
      </c>
      <c r="R310" s="19"/>
      <c r="S310" s="158">
        <v>1500</v>
      </c>
      <c r="T310" s="19"/>
      <c r="U310" s="158">
        <v>1500</v>
      </c>
      <c r="V310" s="205"/>
      <c r="W310" s="18"/>
      <c r="X310" s="137">
        <f t="shared" si="36"/>
        <v>0</v>
      </c>
    </row>
    <row r="311" spans="1:24" s="100" customFormat="1" ht="90">
      <c r="A311" s="61" t="s">
        <v>49</v>
      </c>
      <c r="B311" s="212" t="s">
        <v>1079</v>
      </c>
      <c r="C311" s="38" t="s">
        <v>1080</v>
      </c>
      <c r="D311" s="38" t="s">
        <v>579</v>
      </c>
      <c r="E311" s="21" t="s">
        <v>545</v>
      </c>
      <c r="F311" s="38" t="s">
        <v>580</v>
      </c>
      <c r="G311" s="77">
        <v>35000</v>
      </c>
      <c r="H311" s="19"/>
      <c r="I311" s="207">
        <v>35000</v>
      </c>
      <c r="J311" s="25">
        <f t="shared" ref="J311:J321" si="72">+G311-I311</f>
        <v>0</v>
      </c>
      <c r="K311" s="207">
        <v>27000</v>
      </c>
      <c r="L311" s="19"/>
      <c r="M311" s="207">
        <v>27000</v>
      </c>
      <c r="N311" s="19"/>
      <c r="O311" s="207">
        <v>31165</v>
      </c>
      <c r="P311" s="19"/>
      <c r="Q311" s="158">
        <v>31165</v>
      </c>
      <c r="R311" s="19"/>
      <c r="S311" s="158">
        <v>3835</v>
      </c>
      <c r="T311" s="19"/>
      <c r="U311" s="158">
        <v>3835</v>
      </c>
      <c r="V311" s="205"/>
      <c r="W311" s="18"/>
      <c r="X311" s="137">
        <f t="shared" si="36"/>
        <v>0</v>
      </c>
    </row>
    <row r="312" spans="1:24" s="100" customFormat="1" ht="60">
      <c r="A312" s="61" t="s">
        <v>49</v>
      </c>
      <c r="B312" s="212" t="s">
        <v>150</v>
      </c>
      <c r="C312" s="38" t="s">
        <v>1081</v>
      </c>
      <c r="D312" s="38"/>
      <c r="E312" s="21" t="s">
        <v>545</v>
      </c>
      <c r="F312" s="38" t="s">
        <v>581</v>
      </c>
      <c r="G312" s="77">
        <v>35000</v>
      </c>
      <c r="H312" s="19"/>
      <c r="I312" s="207">
        <v>35000</v>
      </c>
      <c r="J312" s="25">
        <f t="shared" si="72"/>
        <v>0</v>
      </c>
      <c r="K312" s="207">
        <v>4961</v>
      </c>
      <c r="L312" s="19"/>
      <c r="M312" s="207">
        <v>4961</v>
      </c>
      <c r="N312" s="19"/>
      <c r="O312" s="207">
        <v>28318.962</v>
      </c>
      <c r="P312" s="19"/>
      <c r="Q312" s="158">
        <v>28318.962</v>
      </c>
      <c r="R312" s="19"/>
      <c r="S312" s="158">
        <v>6681</v>
      </c>
      <c r="T312" s="19"/>
      <c r="U312" s="158">
        <v>6681</v>
      </c>
      <c r="V312" s="205"/>
      <c r="W312" s="18"/>
      <c r="X312" s="137">
        <f t="shared" si="36"/>
        <v>0</v>
      </c>
    </row>
    <row r="313" spans="1:24" s="100" customFormat="1" ht="60">
      <c r="A313" s="61" t="s">
        <v>49</v>
      </c>
      <c r="B313" s="212" t="s">
        <v>151</v>
      </c>
      <c r="C313" s="38" t="s">
        <v>582</v>
      </c>
      <c r="D313" s="38" t="s">
        <v>583</v>
      </c>
      <c r="E313" s="21" t="s">
        <v>545</v>
      </c>
      <c r="F313" s="38" t="s">
        <v>584</v>
      </c>
      <c r="G313" s="77">
        <v>24841</v>
      </c>
      <c r="H313" s="19"/>
      <c r="I313" s="207">
        <v>21342</v>
      </c>
      <c r="J313" s="25">
        <f t="shared" si="72"/>
        <v>3499</v>
      </c>
      <c r="K313" s="207">
        <v>17100</v>
      </c>
      <c r="L313" s="19"/>
      <c r="M313" s="207">
        <v>17100</v>
      </c>
      <c r="N313" s="19"/>
      <c r="O313" s="207">
        <v>19003</v>
      </c>
      <c r="P313" s="19"/>
      <c r="Q313" s="158">
        <v>19003</v>
      </c>
      <c r="R313" s="19"/>
      <c r="S313" s="158">
        <v>2339</v>
      </c>
      <c r="T313" s="19"/>
      <c r="U313" s="158">
        <v>2339</v>
      </c>
      <c r="V313" s="205"/>
      <c r="W313" s="18"/>
      <c r="X313" s="137">
        <f t="shared" si="36"/>
        <v>0</v>
      </c>
    </row>
    <row r="314" spans="1:24" s="100" customFormat="1" ht="75">
      <c r="A314" s="61" t="s">
        <v>49</v>
      </c>
      <c r="B314" s="212" t="s">
        <v>152</v>
      </c>
      <c r="C314" s="38" t="s">
        <v>534</v>
      </c>
      <c r="D314" s="38" t="s">
        <v>585</v>
      </c>
      <c r="E314" s="21" t="s">
        <v>545</v>
      </c>
      <c r="F314" s="38" t="s">
        <v>586</v>
      </c>
      <c r="G314" s="77">
        <v>4000</v>
      </c>
      <c r="H314" s="19"/>
      <c r="I314" s="207">
        <v>3500</v>
      </c>
      <c r="J314" s="25">
        <f t="shared" si="72"/>
        <v>500</v>
      </c>
      <c r="K314" s="207">
        <v>2202.893</v>
      </c>
      <c r="L314" s="19"/>
      <c r="M314" s="207">
        <v>2202.893</v>
      </c>
      <c r="N314" s="19"/>
      <c r="O314" s="207">
        <v>3116.4470000000001</v>
      </c>
      <c r="P314" s="19"/>
      <c r="Q314" s="158">
        <v>3116.4470000000001</v>
      </c>
      <c r="R314" s="19"/>
      <c r="S314" s="158">
        <v>383</v>
      </c>
      <c r="T314" s="19"/>
      <c r="U314" s="158">
        <v>383</v>
      </c>
      <c r="V314" s="205"/>
      <c r="W314" s="18"/>
      <c r="X314" s="137">
        <f t="shared" si="36"/>
        <v>0</v>
      </c>
    </row>
    <row r="315" spans="1:24" s="100" customFormat="1" ht="90">
      <c r="A315" s="61" t="s">
        <v>49</v>
      </c>
      <c r="B315" s="212" t="s">
        <v>153</v>
      </c>
      <c r="C315" s="38" t="s">
        <v>537</v>
      </c>
      <c r="D315" s="38" t="s">
        <v>587</v>
      </c>
      <c r="E315" s="21" t="s">
        <v>545</v>
      </c>
      <c r="F315" s="38" t="s">
        <v>588</v>
      </c>
      <c r="G315" s="77">
        <v>2000</v>
      </c>
      <c r="H315" s="19"/>
      <c r="I315" s="207">
        <v>2000</v>
      </c>
      <c r="J315" s="25">
        <f t="shared" si="72"/>
        <v>0</v>
      </c>
      <c r="K315" s="207">
        <v>1967.424</v>
      </c>
      <c r="L315" s="19"/>
      <c r="M315" s="207">
        <v>1967.424</v>
      </c>
      <c r="N315" s="19"/>
      <c r="O315" s="207">
        <v>1781</v>
      </c>
      <c r="P315" s="19"/>
      <c r="Q315" s="158">
        <v>1781</v>
      </c>
      <c r="R315" s="19"/>
      <c r="S315" s="158">
        <v>219</v>
      </c>
      <c r="T315" s="19"/>
      <c r="U315" s="158">
        <v>219</v>
      </c>
      <c r="V315" s="205"/>
      <c r="W315" s="18"/>
      <c r="X315" s="137">
        <f t="shared" si="36"/>
        <v>0</v>
      </c>
    </row>
    <row r="316" spans="1:24" s="100" customFormat="1" ht="60">
      <c r="A316" s="61" t="s">
        <v>49</v>
      </c>
      <c r="B316" s="212" t="s">
        <v>154</v>
      </c>
      <c r="C316" s="38" t="s">
        <v>531</v>
      </c>
      <c r="D316" s="38" t="s">
        <v>589</v>
      </c>
      <c r="E316" s="21" t="s">
        <v>545</v>
      </c>
      <c r="F316" s="38" t="s">
        <v>590</v>
      </c>
      <c r="G316" s="77">
        <v>4000</v>
      </c>
      <c r="H316" s="19"/>
      <c r="I316" s="207">
        <v>4000</v>
      </c>
      <c r="J316" s="25">
        <f t="shared" si="72"/>
        <v>0</v>
      </c>
      <c r="K316" s="207">
        <v>3666</v>
      </c>
      <c r="L316" s="19"/>
      <c r="M316" s="207">
        <v>3666</v>
      </c>
      <c r="N316" s="19"/>
      <c r="O316" s="207">
        <v>3562</v>
      </c>
      <c r="P316" s="19"/>
      <c r="Q316" s="158">
        <v>3562</v>
      </c>
      <c r="R316" s="19"/>
      <c r="S316" s="158">
        <v>438</v>
      </c>
      <c r="T316" s="19"/>
      <c r="U316" s="158">
        <v>438</v>
      </c>
      <c r="V316" s="205"/>
      <c r="W316" s="18"/>
      <c r="X316" s="137">
        <f t="shared" si="36"/>
        <v>0</v>
      </c>
    </row>
    <row r="317" spans="1:24" s="100" customFormat="1" ht="45">
      <c r="A317" s="61" t="s">
        <v>49</v>
      </c>
      <c r="B317" s="212" t="s">
        <v>155</v>
      </c>
      <c r="C317" s="38" t="s">
        <v>534</v>
      </c>
      <c r="D317" s="38" t="s">
        <v>591</v>
      </c>
      <c r="E317" s="21" t="s">
        <v>545</v>
      </c>
      <c r="F317" s="38" t="s">
        <v>592</v>
      </c>
      <c r="G317" s="77">
        <v>2000</v>
      </c>
      <c r="H317" s="19"/>
      <c r="I317" s="207">
        <v>2000</v>
      </c>
      <c r="J317" s="25">
        <f t="shared" si="72"/>
        <v>0</v>
      </c>
      <c r="K317" s="207">
        <v>1996.549</v>
      </c>
      <c r="L317" s="19"/>
      <c r="M317" s="207">
        <v>1996.549</v>
      </c>
      <c r="N317" s="19"/>
      <c r="O317" s="207">
        <v>1781</v>
      </c>
      <c r="P317" s="19"/>
      <c r="Q317" s="158">
        <v>1781</v>
      </c>
      <c r="R317" s="19"/>
      <c r="S317" s="158">
        <v>219</v>
      </c>
      <c r="T317" s="19"/>
      <c r="U317" s="158">
        <v>219</v>
      </c>
      <c r="V317" s="205"/>
      <c r="W317" s="18"/>
      <c r="X317" s="137">
        <f t="shared" si="36"/>
        <v>0</v>
      </c>
    </row>
    <row r="318" spans="1:24" s="100" customFormat="1" ht="30">
      <c r="A318" s="61" t="s">
        <v>49</v>
      </c>
      <c r="B318" s="212" t="s">
        <v>156</v>
      </c>
      <c r="C318" s="38" t="s">
        <v>537</v>
      </c>
      <c r="D318" s="38" t="s">
        <v>593</v>
      </c>
      <c r="E318" s="21" t="s">
        <v>545</v>
      </c>
      <c r="F318" s="38" t="s">
        <v>594</v>
      </c>
      <c r="G318" s="77">
        <v>3150</v>
      </c>
      <c r="H318" s="19"/>
      <c r="I318" s="207">
        <v>3150</v>
      </c>
      <c r="J318" s="25">
        <f t="shared" si="72"/>
        <v>0</v>
      </c>
      <c r="K318" s="207">
        <v>3122.7950000000001</v>
      </c>
      <c r="L318" s="19"/>
      <c r="M318" s="207">
        <v>3122.7950000000001</v>
      </c>
      <c r="N318" s="19"/>
      <c r="O318" s="207">
        <v>2805</v>
      </c>
      <c r="P318" s="19"/>
      <c r="Q318" s="158">
        <v>2805</v>
      </c>
      <c r="R318" s="19"/>
      <c r="S318" s="158">
        <v>345</v>
      </c>
      <c r="T318" s="19"/>
      <c r="U318" s="158">
        <v>345</v>
      </c>
      <c r="V318" s="205"/>
      <c r="W318" s="18"/>
      <c r="X318" s="137">
        <f t="shared" si="36"/>
        <v>0</v>
      </c>
    </row>
    <row r="319" spans="1:24" s="100" customFormat="1" ht="60">
      <c r="A319" s="61" t="s">
        <v>49</v>
      </c>
      <c r="B319" s="212" t="s">
        <v>157</v>
      </c>
      <c r="C319" s="38" t="s">
        <v>531</v>
      </c>
      <c r="D319" s="38" t="s">
        <v>595</v>
      </c>
      <c r="E319" s="21" t="s">
        <v>545</v>
      </c>
      <c r="F319" s="38" t="s">
        <v>596</v>
      </c>
      <c r="G319" s="77">
        <v>5000</v>
      </c>
      <c r="H319" s="19"/>
      <c r="I319" s="207">
        <v>4980</v>
      </c>
      <c r="J319" s="25">
        <f t="shared" si="72"/>
        <v>20</v>
      </c>
      <c r="K319" s="207">
        <v>1801.9190000000001</v>
      </c>
      <c r="L319" s="19"/>
      <c r="M319" s="207">
        <v>1801.9190000000001</v>
      </c>
      <c r="N319" s="19"/>
      <c r="O319" s="207">
        <v>4434</v>
      </c>
      <c r="P319" s="19"/>
      <c r="Q319" s="158">
        <v>4434</v>
      </c>
      <c r="R319" s="19"/>
      <c r="S319" s="158">
        <v>546</v>
      </c>
      <c r="T319" s="19"/>
      <c r="U319" s="158">
        <v>546</v>
      </c>
      <c r="V319" s="205"/>
      <c r="W319" s="18"/>
      <c r="X319" s="137">
        <f t="shared" si="36"/>
        <v>0</v>
      </c>
    </row>
    <row r="320" spans="1:24" s="100" customFormat="1" ht="30">
      <c r="A320" s="61" t="s">
        <v>49</v>
      </c>
      <c r="B320" s="212" t="s">
        <v>158</v>
      </c>
      <c r="C320" s="38" t="s">
        <v>534</v>
      </c>
      <c r="D320" s="38" t="s">
        <v>597</v>
      </c>
      <c r="E320" s="21" t="s">
        <v>545</v>
      </c>
      <c r="F320" s="38" t="s">
        <v>598</v>
      </c>
      <c r="G320" s="77">
        <v>4500</v>
      </c>
      <c r="H320" s="19"/>
      <c r="I320" s="207">
        <v>4490</v>
      </c>
      <c r="J320" s="25">
        <f t="shared" si="72"/>
        <v>10</v>
      </c>
      <c r="K320" s="207">
        <v>4214.268</v>
      </c>
      <c r="L320" s="19"/>
      <c r="M320" s="207">
        <v>4214.268</v>
      </c>
      <c r="N320" s="19"/>
      <c r="O320" s="207">
        <v>3998</v>
      </c>
      <c r="P320" s="19"/>
      <c r="Q320" s="158">
        <v>3998</v>
      </c>
      <c r="R320" s="19"/>
      <c r="S320" s="158">
        <v>492</v>
      </c>
      <c r="T320" s="19"/>
      <c r="U320" s="158">
        <v>492</v>
      </c>
      <c r="V320" s="205"/>
      <c r="W320" s="18"/>
      <c r="X320" s="137">
        <f t="shared" si="36"/>
        <v>0</v>
      </c>
    </row>
    <row r="321" spans="1:24" s="100" customFormat="1" ht="60">
      <c r="A321" s="61" t="s">
        <v>49</v>
      </c>
      <c r="B321" s="212" t="s">
        <v>159</v>
      </c>
      <c r="C321" s="38" t="s">
        <v>534</v>
      </c>
      <c r="D321" s="38" t="s">
        <v>599</v>
      </c>
      <c r="E321" s="21" t="s">
        <v>559</v>
      </c>
      <c r="F321" s="38" t="s">
        <v>600</v>
      </c>
      <c r="G321" s="77">
        <v>1000</v>
      </c>
      <c r="H321" s="19"/>
      <c r="I321" s="207">
        <v>979.048</v>
      </c>
      <c r="J321" s="25">
        <f t="shared" si="72"/>
        <v>20.951999999999998</v>
      </c>
      <c r="K321" s="207">
        <v>442</v>
      </c>
      <c r="L321" s="19"/>
      <c r="M321" s="207">
        <v>442</v>
      </c>
      <c r="N321" s="19"/>
      <c r="O321" s="207">
        <v>872</v>
      </c>
      <c r="P321" s="19"/>
      <c r="Q321" s="158">
        <v>872</v>
      </c>
      <c r="R321" s="19"/>
      <c r="S321" s="158">
        <v>107</v>
      </c>
      <c r="T321" s="19"/>
      <c r="U321" s="158">
        <v>107</v>
      </c>
      <c r="V321" s="205"/>
      <c r="W321" s="18"/>
      <c r="X321" s="137">
        <f t="shared" si="36"/>
        <v>0</v>
      </c>
    </row>
    <row r="322" spans="1:24" s="100" customFormat="1" ht="16.5">
      <c r="A322" s="18" t="s">
        <v>52</v>
      </c>
      <c r="B322" s="139" t="s">
        <v>386</v>
      </c>
      <c r="C322" s="18"/>
      <c r="D322" s="18"/>
      <c r="E322" s="21"/>
      <c r="F322" s="38"/>
      <c r="G322" s="216">
        <f>+SUM(G323:G326)</f>
        <v>15350</v>
      </c>
      <c r="H322" s="19"/>
      <c r="I322" s="216">
        <f>+SUM(I323:I326)</f>
        <v>15350</v>
      </c>
      <c r="J322" s="19"/>
      <c r="K322" s="216">
        <f>+SUM(K323:K326)</f>
        <v>0</v>
      </c>
      <c r="L322" s="19"/>
      <c r="M322" s="216">
        <f>+SUM(M323:M326)</f>
        <v>0</v>
      </c>
      <c r="N322" s="19"/>
      <c r="O322" s="216">
        <f>+SUM(O323:O326)</f>
        <v>0</v>
      </c>
      <c r="P322" s="19"/>
      <c r="Q322" s="216">
        <f>+SUM(Q323:Q326)</f>
        <v>0</v>
      </c>
      <c r="R322" s="19"/>
      <c r="S322" s="216">
        <f>+SUM(S323:S326)</f>
        <v>15350</v>
      </c>
      <c r="T322" s="19"/>
      <c r="U322" s="216">
        <f>+SUM(U323:U326)</f>
        <v>15350</v>
      </c>
      <c r="V322" s="19"/>
      <c r="W322" s="18"/>
      <c r="X322" s="137">
        <f t="shared" si="36"/>
        <v>0</v>
      </c>
    </row>
    <row r="323" spans="1:24" s="100" customFormat="1" ht="45">
      <c r="A323" s="61" t="s">
        <v>49</v>
      </c>
      <c r="B323" s="230" t="s">
        <v>1082</v>
      </c>
      <c r="C323" s="202" t="s">
        <v>534</v>
      </c>
      <c r="D323" s="202" t="s">
        <v>601</v>
      </c>
      <c r="E323" s="21">
        <v>2025</v>
      </c>
      <c r="F323" s="38" t="s">
        <v>1083</v>
      </c>
      <c r="G323" s="207">
        <v>5000</v>
      </c>
      <c r="H323" s="19"/>
      <c r="I323" s="207">
        <v>5000</v>
      </c>
      <c r="J323" s="19"/>
      <c r="K323" s="207"/>
      <c r="L323" s="19"/>
      <c r="M323" s="207"/>
      <c r="N323" s="19"/>
      <c r="O323" s="207"/>
      <c r="P323" s="19"/>
      <c r="Q323" s="207"/>
      <c r="R323" s="19"/>
      <c r="S323" s="158">
        <v>5000</v>
      </c>
      <c r="T323" s="19"/>
      <c r="U323" s="158">
        <v>5000</v>
      </c>
      <c r="V323" s="19"/>
      <c r="W323" s="18"/>
      <c r="X323" s="137">
        <f t="shared" si="36"/>
        <v>0</v>
      </c>
    </row>
    <row r="324" spans="1:24" s="100" customFormat="1" ht="45">
      <c r="A324" s="61" t="s">
        <v>49</v>
      </c>
      <c r="B324" s="190" t="s">
        <v>1084</v>
      </c>
      <c r="C324" s="202" t="s">
        <v>537</v>
      </c>
      <c r="D324" s="202" t="s">
        <v>602</v>
      </c>
      <c r="E324" s="21">
        <v>2025</v>
      </c>
      <c r="F324" s="38" t="s">
        <v>1085</v>
      </c>
      <c r="G324" s="207">
        <v>5000</v>
      </c>
      <c r="H324" s="19"/>
      <c r="I324" s="207">
        <v>5000</v>
      </c>
      <c r="J324" s="19"/>
      <c r="K324" s="207"/>
      <c r="L324" s="19"/>
      <c r="M324" s="207"/>
      <c r="N324" s="19"/>
      <c r="O324" s="207"/>
      <c r="P324" s="19"/>
      <c r="Q324" s="207"/>
      <c r="R324" s="19"/>
      <c r="S324" s="158">
        <v>5000</v>
      </c>
      <c r="T324" s="19"/>
      <c r="U324" s="158">
        <v>5000</v>
      </c>
      <c r="V324" s="19"/>
      <c r="W324" s="18"/>
      <c r="X324" s="137">
        <f t="shared" si="36"/>
        <v>0</v>
      </c>
    </row>
    <row r="325" spans="1:24" s="100" customFormat="1" ht="45">
      <c r="A325" s="61" t="s">
        <v>49</v>
      </c>
      <c r="B325" s="190" t="s">
        <v>1086</v>
      </c>
      <c r="C325" s="202" t="s">
        <v>531</v>
      </c>
      <c r="D325" s="202" t="s">
        <v>603</v>
      </c>
      <c r="E325" s="21">
        <v>2025</v>
      </c>
      <c r="F325" s="38" t="s">
        <v>1087</v>
      </c>
      <c r="G325" s="207">
        <v>4000</v>
      </c>
      <c r="H325" s="19"/>
      <c r="I325" s="207">
        <v>4000</v>
      </c>
      <c r="J325" s="19"/>
      <c r="K325" s="207"/>
      <c r="L325" s="19"/>
      <c r="M325" s="207"/>
      <c r="N325" s="19"/>
      <c r="O325" s="207"/>
      <c r="P325" s="19"/>
      <c r="Q325" s="207"/>
      <c r="R325" s="19"/>
      <c r="S325" s="158">
        <v>4000</v>
      </c>
      <c r="T325" s="19"/>
      <c r="U325" s="158">
        <v>4000</v>
      </c>
      <c r="V325" s="19"/>
      <c r="W325" s="18"/>
      <c r="X325" s="137">
        <f t="shared" si="36"/>
        <v>0</v>
      </c>
    </row>
    <row r="326" spans="1:24" s="100" customFormat="1" ht="45">
      <c r="A326" s="61" t="s">
        <v>49</v>
      </c>
      <c r="B326" s="230" t="s">
        <v>1088</v>
      </c>
      <c r="C326" s="187" t="s">
        <v>531</v>
      </c>
      <c r="D326" s="202" t="s">
        <v>604</v>
      </c>
      <c r="E326" s="21">
        <v>2025</v>
      </c>
      <c r="F326" s="38" t="s">
        <v>1089</v>
      </c>
      <c r="G326" s="207">
        <v>1350</v>
      </c>
      <c r="H326" s="19"/>
      <c r="I326" s="207">
        <v>1350</v>
      </c>
      <c r="J326" s="19"/>
      <c r="K326" s="207"/>
      <c r="L326" s="19"/>
      <c r="M326" s="207"/>
      <c r="N326" s="19"/>
      <c r="O326" s="207"/>
      <c r="P326" s="19"/>
      <c r="Q326" s="207"/>
      <c r="R326" s="19"/>
      <c r="S326" s="158">
        <v>1350</v>
      </c>
      <c r="T326" s="19"/>
      <c r="U326" s="158">
        <v>1350</v>
      </c>
      <c r="V326" s="19"/>
      <c r="W326" s="18"/>
      <c r="X326" s="137">
        <f t="shared" si="36"/>
        <v>0</v>
      </c>
    </row>
    <row r="327" spans="1:24" s="100" customFormat="1" ht="42.75">
      <c r="A327" s="17" t="s">
        <v>33</v>
      </c>
      <c r="B327" s="183" t="s">
        <v>93</v>
      </c>
      <c r="C327" s="18"/>
      <c r="D327" s="18"/>
      <c r="E327" s="21"/>
      <c r="F327" s="21"/>
      <c r="G327" s="19">
        <f>+G328+G364</f>
        <v>1397061.92</v>
      </c>
      <c r="H327" s="19"/>
      <c r="I327" s="19">
        <f>+I328+I364</f>
        <v>1095180</v>
      </c>
      <c r="J327" s="19">
        <f>+J328+J364</f>
        <v>32869.919999999998</v>
      </c>
      <c r="K327" s="19">
        <f>+K328+K364</f>
        <v>302382.20446000004</v>
      </c>
      <c r="L327" s="19"/>
      <c r="M327" s="19">
        <f>+M328+M364</f>
        <v>302382.19646000001</v>
      </c>
      <c r="N327" s="19"/>
      <c r="O327" s="19">
        <f>+O328+O364</f>
        <v>544400.10763600003</v>
      </c>
      <c r="P327" s="19"/>
      <c r="Q327" s="19">
        <f>+Q328+Q364</f>
        <v>544400.10763600003</v>
      </c>
      <c r="R327" s="19"/>
      <c r="S327" s="19">
        <f>+S328+S364</f>
        <v>546517</v>
      </c>
      <c r="T327" s="19"/>
      <c r="U327" s="19">
        <f>+U328+U364</f>
        <v>546517</v>
      </c>
      <c r="V327" s="19"/>
      <c r="W327" s="18"/>
      <c r="X327" s="137">
        <f t="shared" si="36"/>
        <v>269011.99999999994</v>
      </c>
    </row>
    <row r="328" spans="1:24" s="100" customFormat="1" ht="16.5">
      <c r="A328" s="17" t="s">
        <v>160</v>
      </c>
      <c r="B328" s="139" t="s">
        <v>95</v>
      </c>
      <c r="C328" s="18"/>
      <c r="D328" s="18"/>
      <c r="E328" s="21"/>
      <c r="F328" s="21"/>
      <c r="G328" s="19">
        <f>+G329+G342+G352+G361</f>
        <v>183829</v>
      </c>
      <c r="H328" s="19"/>
      <c r="I328" s="19">
        <f>+I329+I342+I352+I361</f>
        <v>172807</v>
      </c>
      <c r="J328" s="19">
        <f>+J329+J342+J352+J361</f>
        <v>11022</v>
      </c>
      <c r="K328" s="19">
        <f>+K329+K342+K352+K361</f>
        <v>66948.00927000001</v>
      </c>
      <c r="L328" s="19"/>
      <c r="M328" s="19">
        <f>+M329+M342+M352+M361</f>
        <v>66948.00927000001</v>
      </c>
      <c r="N328" s="19"/>
      <c r="O328" s="19">
        <f>+O329+O342+O352+O361</f>
        <v>97535.695000000007</v>
      </c>
      <c r="P328" s="19"/>
      <c r="Q328" s="19">
        <f>+Q329+Q342+Q352+Q361</f>
        <v>97535.695000000007</v>
      </c>
      <c r="R328" s="19"/>
      <c r="S328" s="19">
        <f>+S329+S342+S352+S361</f>
        <v>72899</v>
      </c>
      <c r="T328" s="19"/>
      <c r="U328" s="19">
        <f>+U329+U342+U352+U361</f>
        <v>72899</v>
      </c>
      <c r="V328" s="19"/>
      <c r="W328" s="18"/>
      <c r="X328" s="137">
        <f t="shared" si="36"/>
        <v>0</v>
      </c>
    </row>
    <row r="329" spans="1:24" s="100" customFormat="1" ht="28.5">
      <c r="A329" s="69" t="s">
        <v>4</v>
      </c>
      <c r="B329" s="183" t="s">
        <v>94</v>
      </c>
      <c r="C329" s="18"/>
      <c r="D329" s="18"/>
      <c r="E329" s="21"/>
      <c r="F329" s="21"/>
      <c r="G329" s="19">
        <f>+G330</f>
        <v>29740</v>
      </c>
      <c r="H329" s="19"/>
      <c r="I329" s="19">
        <f>+I330</f>
        <v>29740</v>
      </c>
      <c r="J329" s="19"/>
      <c r="K329" s="19">
        <f>+K330</f>
        <v>21225.308199999999</v>
      </c>
      <c r="L329" s="19"/>
      <c r="M329" s="19">
        <f>+M330</f>
        <v>21225.308199999999</v>
      </c>
      <c r="N329" s="19"/>
      <c r="O329" s="19">
        <f>+O330</f>
        <v>21477.481</v>
      </c>
      <c r="P329" s="19"/>
      <c r="Q329" s="19">
        <f>+Q330</f>
        <v>21477.481</v>
      </c>
      <c r="R329" s="19"/>
      <c r="S329" s="19">
        <f>+S330</f>
        <v>7776</v>
      </c>
      <c r="T329" s="19"/>
      <c r="U329" s="19">
        <f>+U330</f>
        <v>7776</v>
      </c>
      <c r="V329" s="19"/>
      <c r="W329" s="18"/>
      <c r="X329" s="137">
        <f t="shared" si="36"/>
        <v>0</v>
      </c>
    </row>
    <row r="330" spans="1:24" s="100" customFormat="1" ht="28.5">
      <c r="A330" s="69" t="s">
        <v>20</v>
      </c>
      <c r="B330" s="183" t="s">
        <v>84</v>
      </c>
      <c r="C330" s="18"/>
      <c r="D330" s="18"/>
      <c r="E330" s="21"/>
      <c r="F330" s="21"/>
      <c r="G330" s="39">
        <f>G331</f>
        <v>29740</v>
      </c>
      <c r="H330" s="19"/>
      <c r="I330" s="39">
        <f>I331</f>
        <v>29740</v>
      </c>
      <c r="J330" s="19"/>
      <c r="K330" s="39">
        <f>K331</f>
        <v>21225.308199999999</v>
      </c>
      <c r="L330" s="19"/>
      <c r="M330" s="39">
        <f>M331</f>
        <v>21225.308199999999</v>
      </c>
      <c r="N330" s="19"/>
      <c r="O330" s="39">
        <f>O331</f>
        <v>21477.481</v>
      </c>
      <c r="P330" s="19"/>
      <c r="Q330" s="39">
        <f>Q331</f>
        <v>21477.481</v>
      </c>
      <c r="R330" s="19"/>
      <c r="S330" s="39">
        <f>S331</f>
        <v>7776</v>
      </c>
      <c r="T330" s="19"/>
      <c r="U330" s="39">
        <f>U331</f>
        <v>7776</v>
      </c>
      <c r="V330" s="19"/>
      <c r="W330" s="18"/>
      <c r="X330" s="137">
        <f t="shared" ref="X330:X393" si="73">+G330-H330-I330-J330</f>
        <v>0</v>
      </c>
    </row>
    <row r="331" spans="1:24" s="100" customFormat="1" ht="16.5">
      <c r="A331" s="59"/>
      <c r="B331" s="90" t="s">
        <v>139</v>
      </c>
      <c r="C331" s="18"/>
      <c r="D331" s="18"/>
      <c r="E331" s="21"/>
      <c r="F331" s="21"/>
      <c r="G331" s="70">
        <f>SUM(G332:G341)</f>
        <v>29740</v>
      </c>
      <c r="H331" s="19"/>
      <c r="I331" s="70">
        <f>SUM(I332:I341)</f>
        <v>29740</v>
      </c>
      <c r="J331" s="19"/>
      <c r="K331" s="70">
        <f>SUM(K332:K341)</f>
        <v>21225.308199999999</v>
      </c>
      <c r="L331" s="19"/>
      <c r="M331" s="70">
        <f>SUM(M332:M341)</f>
        <v>21225.308199999999</v>
      </c>
      <c r="N331" s="19"/>
      <c r="O331" s="70">
        <f>SUM(O332:O341)</f>
        <v>21477.481</v>
      </c>
      <c r="P331" s="19"/>
      <c r="Q331" s="70">
        <f>SUM(Q332:Q341)</f>
        <v>21477.481</v>
      </c>
      <c r="R331" s="19"/>
      <c r="S331" s="231">
        <f>SUM(S332:S341)</f>
        <v>7776</v>
      </c>
      <c r="T331" s="19"/>
      <c r="U331" s="231">
        <f>SUM(U332:U341)</f>
        <v>7776</v>
      </c>
      <c r="V331" s="19"/>
      <c r="W331" s="18"/>
      <c r="X331" s="137">
        <f t="shared" si="73"/>
        <v>0</v>
      </c>
    </row>
    <row r="332" spans="1:24" s="100" customFormat="1" ht="75">
      <c r="A332" s="20" t="s">
        <v>49</v>
      </c>
      <c r="B332" s="232" t="s">
        <v>1090</v>
      </c>
      <c r="C332" s="13" t="s">
        <v>161</v>
      </c>
      <c r="D332" s="13" t="s">
        <v>1091</v>
      </c>
      <c r="E332" s="21" t="s">
        <v>127</v>
      </c>
      <c r="F332" s="82" t="s">
        <v>605</v>
      </c>
      <c r="G332" s="204">
        <v>1520</v>
      </c>
      <c r="H332" s="19"/>
      <c r="I332" s="204">
        <v>1520</v>
      </c>
      <c r="J332" s="19"/>
      <c r="K332" s="71">
        <v>1450.2720000000002</v>
      </c>
      <c r="L332" s="19"/>
      <c r="M332" s="71">
        <v>1450.2720000000002</v>
      </c>
      <c r="N332" s="19"/>
      <c r="O332" s="71">
        <v>1272.481</v>
      </c>
      <c r="P332" s="19"/>
      <c r="Q332" s="71">
        <v>1272.481</v>
      </c>
      <c r="R332" s="19"/>
      <c r="S332" s="205">
        <v>178</v>
      </c>
      <c r="T332" s="19"/>
      <c r="U332" s="205">
        <v>178</v>
      </c>
      <c r="V332" s="19"/>
      <c r="W332" s="18"/>
      <c r="X332" s="137">
        <f t="shared" si="73"/>
        <v>0</v>
      </c>
    </row>
    <row r="333" spans="1:24" s="100" customFormat="1" ht="75">
      <c r="A333" s="20" t="s">
        <v>49</v>
      </c>
      <c r="B333" s="232" t="s">
        <v>1092</v>
      </c>
      <c r="C333" s="13" t="s">
        <v>162</v>
      </c>
      <c r="D333" s="13" t="s">
        <v>1093</v>
      </c>
      <c r="E333" s="21" t="s">
        <v>127</v>
      </c>
      <c r="F333" s="82" t="s">
        <v>606</v>
      </c>
      <c r="G333" s="204">
        <v>2260</v>
      </c>
      <c r="H333" s="19"/>
      <c r="I333" s="204">
        <v>2260</v>
      </c>
      <c r="J333" s="19"/>
      <c r="K333" s="71">
        <v>2186.4499999999998</v>
      </c>
      <c r="L333" s="19"/>
      <c r="M333" s="71">
        <v>2186.4499999999998</v>
      </c>
      <c r="N333" s="19"/>
      <c r="O333" s="71">
        <v>1909</v>
      </c>
      <c r="P333" s="19"/>
      <c r="Q333" s="71">
        <v>1909</v>
      </c>
      <c r="R333" s="19"/>
      <c r="S333" s="205">
        <v>278</v>
      </c>
      <c r="T333" s="19"/>
      <c r="U333" s="205">
        <v>278</v>
      </c>
      <c r="V333" s="19"/>
      <c r="W333" s="18"/>
      <c r="X333" s="137">
        <f t="shared" si="73"/>
        <v>0</v>
      </c>
    </row>
    <row r="334" spans="1:24" s="100" customFormat="1" ht="75">
      <c r="A334" s="20" t="s">
        <v>49</v>
      </c>
      <c r="B334" s="232" t="s">
        <v>1094</v>
      </c>
      <c r="C334" s="13" t="s">
        <v>163</v>
      </c>
      <c r="D334" s="13" t="s">
        <v>603</v>
      </c>
      <c r="E334" s="21" t="s">
        <v>127</v>
      </c>
      <c r="F334" s="82" t="s">
        <v>1095</v>
      </c>
      <c r="G334" s="204">
        <v>3200</v>
      </c>
      <c r="H334" s="19"/>
      <c r="I334" s="204">
        <v>3200</v>
      </c>
      <c r="J334" s="19"/>
      <c r="K334" s="71">
        <v>2875.788</v>
      </c>
      <c r="L334" s="19"/>
      <c r="M334" s="71">
        <v>2875.788</v>
      </c>
      <c r="N334" s="19"/>
      <c r="O334" s="71">
        <v>2080</v>
      </c>
      <c r="P334" s="19"/>
      <c r="Q334" s="71">
        <v>2080</v>
      </c>
      <c r="R334" s="19"/>
      <c r="S334" s="205">
        <v>1120</v>
      </c>
      <c r="T334" s="19"/>
      <c r="U334" s="205">
        <v>1120</v>
      </c>
      <c r="V334" s="19"/>
      <c r="W334" s="18"/>
      <c r="X334" s="137">
        <f t="shared" si="73"/>
        <v>0</v>
      </c>
    </row>
    <row r="335" spans="1:24" s="100" customFormat="1" ht="75">
      <c r="A335" s="20" t="s">
        <v>49</v>
      </c>
      <c r="B335" s="232" t="s">
        <v>1096</v>
      </c>
      <c r="C335" s="13" t="s">
        <v>96</v>
      </c>
      <c r="D335" s="13" t="s">
        <v>1097</v>
      </c>
      <c r="E335" s="21" t="s">
        <v>127</v>
      </c>
      <c r="F335" s="82" t="s">
        <v>607</v>
      </c>
      <c r="G335" s="204">
        <v>2220</v>
      </c>
      <c r="H335" s="19"/>
      <c r="I335" s="204">
        <v>2220</v>
      </c>
      <c r="J335" s="19"/>
      <c r="K335" s="71">
        <v>1440.6110000000001</v>
      </c>
      <c r="L335" s="19"/>
      <c r="M335" s="71">
        <v>1440.6110000000001</v>
      </c>
      <c r="N335" s="19"/>
      <c r="O335" s="71">
        <v>1443</v>
      </c>
      <c r="P335" s="19"/>
      <c r="Q335" s="71">
        <v>1443</v>
      </c>
      <c r="R335" s="19"/>
      <c r="S335" s="205">
        <v>777</v>
      </c>
      <c r="T335" s="19"/>
      <c r="U335" s="205">
        <v>777</v>
      </c>
      <c r="V335" s="19"/>
      <c r="W335" s="18"/>
      <c r="X335" s="137">
        <f t="shared" si="73"/>
        <v>0</v>
      </c>
    </row>
    <row r="336" spans="1:24" s="100" customFormat="1" ht="60">
      <c r="A336" s="20" t="s">
        <v>49</v>
      </c>
      <c r="B336" s="232" t="s">
        <v>164</v>
      </c>
      <c r="C336" s="13" t="s">
        <v>165</v>
      </c>
      <c r="D336" s="13" t="s">
        <v>718</v>
      </c>
      <c r="E336" s="21" t="s">
        <v>127</v>
      </c>
      <c r="F336" s="82" t="s">
        <v>1098</v>
      </c>
      <c r="G336" s="204">
        <v>3880</v>
      </c>
      <c r="H336" s="19"/>
      <c r="I336" s="204">
        <v>3880</v>
      </c>
      <c r="J336" s="19"/>
      <c r="K336" s="71">
        <v>3716.7829999999999</v>
      </c>
      <c r="L336" s="19"/>
      <c r="M336" s="71">
        <v>3716.7829999999999</v>
      </c>
      <c r="N336" s="19"/>
      <c r="O336" s="71">
        <v>3255</v>
      </c>
      <c r="P336" s="19"/>
      <c r="Q336" s="71">
        <v>3255</v>
      </c>
      <c r="R336" s="19"/>
      <c r="S336" s="205">
        <v>462</v>
      </c>
      <c r="T336" s="19"/>
      <c r="U336" s="205">
        <v>462</v>
      </c>
      <c r="V336" s="19"/>
      <c r="W336" s="18"/>
      <c r="X336" s="137">
        <f t="shared" si="73"/>
        <v>0</v>
      </c>
    </row>
    <row r="337" spans="1:24" s="100" customFormat="1" ht="60">
      <c r="A337" s="20" t="s">
        <v>49</v>
      </c>
      <c r="B337" s="232" t="s">
        <v>1099</v>
      </c>
      <c r="C337" s="13" t="s">
        <v>166</v>
      </c>
      <c r="D337" s="13" t="s">
        <v>1100</v>
      </c>
      <c r="E337" s="21" t="s">
        <v>127</v>
      </c>
      <c r="F337" s="82" t="s">
        <v>1101</v>
      </c>
      <c r="G337" s="204">
        <v>2430</v>
      </c>
      <c r="H337" s="19"/>
      <c r="I337" s="204">
        <v>2430</v>
      </c>
      <c r="J337" s="19"/>
      <c r="K337" s="71">
        <v>2321.6390000000001</v>
      </c>
      <c r="L337" s="19"/>
      <c r="M337" s="71">
        <v>2321.6390000000001</v>
      </c>
      <c r="N337" s="19"/>
      <c r="O337" s="71">
        <v>2035</v>
      </c>
      <c r="P337" s="19"/>
      <c r="Q337" s="71">
        <v>2035</v>
      </c>
      <c r="R337" s="19"/>
      <c r="S337" s="205">
        <v>287</v>
      </c>
      <c r="T337" s="19"/>
      <c r="U337" s="205">
        <v>287</v>
      </c>
      <c r="V337" s="19"/>
      <c r="W337" s="18"/>
      <c r="X337" s="137">
        <f t="shared" si="73"/>
        <v>0</v>
      </c>
    </row>
    <row r="338" spans="1:24" s="100" customFormat="1" ht="90">
      <c r="A338" s="20" t="s">
        <v>49</v>
      </c>
      <c r="B338" s="232" t="s">
        <v>1102</v>
      </c>
      <c r="C338" s="13" t="s">
        <v>167</v>
      </c>
      <c r="D338" s="13" t="s">
        <v>1103</v>
      </c>
      <c r="E338" s="21" t="s">
        <v>127</v>
      </c>
      <c r="F338" s="82" t="s">
        <v>608</v>
      </c>
      <c r="G338" s="204">
        <v>7180</v>
      </c>
      <c r="H338" s="19"/>
      <c r="I338" s="204">
        <v>7180</v>
      </c>
      <c r="J338" s="19"/>
      <c r="K338" s="71">
        <v>3147.23</v>
      </c>
      <c r="L338" s="19"/>
      <c r="M338" s="71">
        <v>3147.23</v>
      </c>
      <c r="N338" s="19"/>
      <c r="O338" s="71">
        <v>4666</v>
      </c>
      <c r="P338" s="19"/>
      <c r="Q338" s="71">
        <v>4666</v>
      </c>
      <c r="R338" s="19"/>
      <c r="S338" s="205">
        <v>2514</v>
      </c>
      <c r="T338" s="19"/>
      <c r="U338" s="205">
        <v>2514</v>
      </c>
      <c r="V338" s="19"/>
      <c r="W338" s="18"/>
      <c r="X338" s="137">
        <f t="shared" si="73"/>
        <v>0</v>
      </c>
    </row>
    <row r="339" spans="1:24" s="100" customFormat="1" ht="75">
      <c r="A339" s="20" t="s">
        <v>49</v>
      </c>
      <c r="B339" s="232" t="s">
        <v>1104</v>
      </c>
      <c r="C339" s="13" t="s">
        <v>168</v>
      </c>
      <c r="D339" s="13" t="s">
        <v>1105</v>
      </c>
      <c r="E339" s="21" t="s">
        <v>127</v>
      </c>
      <c r="F339" s="82" t="s">
        <v>609</v>
      </c>
      <c r="G339" s="204">
        <v>1300</v>
      </c>
      <c r="H339" s="19"/>
      <c r="I339" s="204">
        <v>1300</v>
      </c>
      <c r="J339" s="19"/>
      <c r="K339" s="71">
        <v>1226.4889999999998</v>
      </c>
      <c r="L339" s="19"/>
      <c r="M339" s="71">
        <v>1226.4889999999998</v>
      </c>
      <c r="N339" s="19"/>
      <c r="O339" s="71">
        <v>1079</v>
      </c>
      <c r="P339" s="19"/>
      <c r="Q339" s="71">
        <v>1079</v>
      </c>
      <c r="R339" s="19"/>
      <c r="S339" s="205">
        <v>148</v>
      </c>
      <c r="T339" s="19"/>
      <c r="U339" s="205">
        <v>148</v>
      </c>
      <c r="V339" s="19"/>
      <c r="W339" s="18"/>
      <c r="X339" s="137">
        <f t="shared" si="73"/>
        <v>0</v>
      </c>
    </row>
    <row r="340" spans="1:24" s="100" customFormat="1" ht="75">
      <c r="A340" s="20" t="s">
        <v>49</v>
      </c>
      <c r="B340" s="232" t="s">
        <v>1106</v>
      </c>
      <c r="C340" s="13" t="s">
        <v>169</v>
      </c>
      <c r="D340" s="13" t="s">
        <v>1107</v>
      </c>
      <c r="E340" s="21" t="s">
        <v>127</v>
      </c>
      <c r="F340" s="82" t="s">
        <v>1108</v>
      </c>
      <c r="G340" s="204">
        <v>2300</v>
      </c>
      <c r="H340" s="19"/>
      <c r="I340" s="204">
        <v>2300</v>
      </c>
      <c r="J340" s="19"/>
      <c r="K340" s="71">
        <v>1138.3211999999999</v>
      </c>
      <c r="L340" s="19"/>
      <c r="M340" s="71">
        <v>1138.3211999999999</v>
      </c>
      <c r="N340" s="19"/>
      <c r="O340" s="71">
        <v>1495</v>
      </c>
      <c r="P340" s="19"/>
      <c r="Q340" s="71">
        <v>1495</v>
      </c>
      <c r="R340" s="19"/>
      <c r="S340" s="205">
        <v>805</v>
      </c>
      <c r="T340" s="19"/>
      <c r="U340" s="205">
        <v>805</v>
      </c>
      <c r="V340" s="19"/>
      <c r="W340" s="18"/>
      <c r="X340" s="137">
        <f t="shared" si="73"/>
        <v>0</v>
      </c>
    </row>
    <row r="341" spans="1:24" s="100" customFormat="1" ht="75">
      <c r="A341" s="20" t="s">
        <v>49</v>
      </c>
      <c r="B341" s="232" t="s">
        <v>1109</v>
      </c>
      <c r="C341" s="13" t="s">
        <v>170</v>
      </c>
      <c r="D341" s="13" t="s">
        <v>1110</v>
      </c>
      <c r="E341" s="21" t="s">
        <v>127</v>
      </c>
      <c r="F341" s="82" t="s">
        <v>1111</v>
      </c>
      <c r="G341" s="204">
        <v>3450</v>
      </c>
      <c r="H341" s="19"/>
      <c r="I341" s="204">
        <v>3450</v>
      </c>
      <c r="J341" s="19"/>
      <c r="K341" s="71">
        <v>1721.7249999999999</v>
      </c>
      <c r="L341" s="19"/>
      <c r="M341" s="71">
        <v>1721.7249999999999</v>
      </c>
      <c r="N341" s="19"/>
      <c r="O341" s="71">
        <v>2243</v>
      </c>
      <c r="P341" s="19"/>
      <c r="Q341" s="71">
        <v>2243</v>
      </c>
      <c r="R341" s="19"/>
      <c r="S341" s="205">
        <v>1207</v>
      </c>
      <c r="T341" s="19"/>
      <c r="U341" s="205">
        <v>1207</v>
      </c>
      <c r="V341" s="19"/>
      <c r="W341" s="18"/>
      <c r="X341" s="137">
        <f t="shared" si="73"/>
        <v>0</v>
      </c>
    </row>
    <row r="342" spans="1:24" s="100" customFormat="1" ht="42.75">
      <c r="A342" s="69" t="s">
        <v>5</v>
      </c>
      <c r="B342" s="183" t="s">
        <v>101</v>
      </c>
      <c r="C342" s="18"/>
      <c r="D342" s="18"/>
      <c r="E342" s="21"/>
      <c r="F342" s="21"/>
      <c r="G342" s="39">
        <f>G343</f>
        <v>8412</v>
      </c>
      <c r="H342" s="19"/>
      <c r="I342" s="39">
        <f t="shared" ref="I342" si="74">I343</f>
        <v>8412</v>
      </c>
      <c r="J342" s="19"/>
      <c r="K342" s="39">
        <f t="shared" ref="K342" si="75">K343</f>
        <v>2901.2710000000002</v>
      </c>
      <c r="L342" s="19"/>
      <c r="M342" s="39">
        <f t="shared" ref="M342" si="76">M343</f>
        <v>2901.2710000000002</v>
      </c>
      <c r="N342" s="19"/>
      <c r="O342" s="39">
        <f t="shared" ref="O342" si="77">O343</f>
        <v>4000</v>
      </c>
      <c r="P342" s="19"/>
      <c r="Q342" s="39">
        <f t="shared" ref="Q342" si="78">Q343</f>
        <v>4000</v>
      </c>
      <c r="R342" s="19"/>
      <c r="S342" s="217">
        <f t="shared" ref="S342:U342" si="79">S343</f>
        <v>3972</v>
      </c>
      <c r="T342" s="19"/>
      <c r="U342" s="217">
        <f t="shared" si="79"/>
        <v>3972</v>
      </c>
      <c r="V342" s="19"/>
      <c r="W342" s="18"/>
      <c r="X342" s="137">
        <f t="shared" si="73"/>
        <v>0</v>
      </c>
    </row>
    <row r="343" spans="1:24" s="100" customFormat="1" ht="28.5">
      <c r="A343" s="69" t="s">
        <v>20</v>
      </c>
      <c r="B343" s="183" t="s">
        <v>92</v>
      </c>
      <c r="C343" s="18"/>
      <c r="D343" s="18"/>
      <c r="E343" s="21"/>
      <c r="F343" s="21"/>
      <c r="G343" s="39">
        <f>G344+G346</f>
        <v>8412</v>
      </c>
      <c r="H343" s="19"/>
      <c r="I343" s="39">
        <f>I344+I346</f>
        <v>8412</v>
      </c>
      <c r="J343" s="19"/>
      <c r="K343" s="39">
        <f>K344+K346</f>
        <v>2901.2710000000002</v>
      </c>
      <c r="L343" s="19"/>
      <c r="M343" s="39">
        <f>M344+M346</f>
        <v>2901.2710000000002</v>
      </c>
      <c r="N343" s="19"/>
      <c r="O343" s="39">
        <f>O344+O346</f>
        <v>4000</v>
      </c>
      <c r="P343" s="19"/>
      <c r="Q343" s="39">
        <f>Q344+Q346</f>
        <v>4000</v>
      </c>
      <c r="R343" s="19"/>
      <c r="S343" s="217">
        <f>S344+S346</f>
        <v>3972</v>
      </c>
      <c r="T343" s="19"/>
      <c r="U343" s="217">
        <f>U344+U346</f>
        <v>3972</v>
      </c>
      <c r="V343" s="19"/>
      <c r="W343" s="18"/>
      <c r="X343" s="137">
        <f t="shared" si="73"/>
        <v>0</v>
      </c>
    </row>
    <row r="344" spans="1:24" s="100" customFormat="1" ht="16.5">
      <c r="A344" s="73" t="s">
        <v>17</v>
      </c>
      <c r="B344" s="84" t="s">
        <v>139</v>
      </c>
      <c r="C344" s="18"/>
      <c r="D344" s="18"/>
      <c r="E344" s="21"/>
      <c r="F344" s="21"/>
      <c r="G344" s="70">
        <f>SUM(G345:G345)</f>
        <v>4412</v>
      </c>
      <c r="H344" s="19"/>
      <c r="I344" s="70">
        <f>SUM(I345:I345)</f>
        <v>4412</v>
      </c>
      <c r="J344" s="19"/>
      <c r="K344" s="70">
        <f>SUM(K345:K345)</f>
        <v>2901.2710000000002</v>
      </c>
      <c r="L344" s="19"/>
      <c r="M344" s="70">
        <f>SUM(M345:M345)</f>
        <v>2901.2710000000002</v>
      </c>
      <c r="N344" s="19"/>
      <c r="O344" s="70">
        <f>SUM(O345:O345)</f>
        <v>4000</v>
      </c>
      <c r="P344" s="19"/>
      <c r="Q344" s="70">
        <f>SUM(Q345:Q345)</f>
        <v>4000</v>
      </c>
      <c r="R344" s="19"/>
      <c r="S344" s="231">
        <f>SUM(S345:S345)</f>
        <v>412</v>
      </c>
      <c r="T344" s="19"/>
      <c r="U344" s="231">
        <f>SUM(U345:U345)</f>
        <v>412</v>
      </c>
      <c r="V344" s="19"/>
      <c r="W344" s="18"/>
      <c r="X344" s="137">
        <f t="shared" si="73"/>
        <v>0</v>
      </c>
    </row>
    <row r="345" spans="1:24" s="100" customFormat="1" ht="60">
      <c r="A345" s="20" t="s">
        <v>49</v>
      </c>
      <c r="B345" s="54" t="s">
        <v>610</v>
      </c>
      <c r="C345" s="13" t="s">
        <v>1112</v>
      </c>
      <c r="D345" s="13" t="s">
        <v>611</v>
      </c>
      <c r="E345" s="21" t="s">
        <v>545</v>
      </c>
      <c r="F345" s="12" t="s">
        <v>612</v>
      </c>
      <c r="G345" s="77">
        <v>4412</v>
      </c>
      <c r="H345" s="19"/>
      <c r="I345" s="77">
        <v>4412</v>
      </c>
      <c r="J345" s="19"/>
      <c r="K345" s="77">
        <v>2901.2710000000002</v>
      </c>
      <c r="L345" s="19"/>
      <c r="M345" s="77">
        <v>2901.2710000000002</v>
      </c>
      <c r="N345" s="19"/>
      <c r="O345" s="71">
        <v>4000</v>
      </c>
      <c r="P345" s="19"/>
      <c r="Q345" s="71">
        <v>4000</v>
      </c>
      <c r="R345" s="19"/>
      <c r="S345" s="205">
        <v>412</v>
      </c>
      <c r="T345" s="19"/>
      <c r="U345" s="205">
        <v>412</v>
      </c>
      <c r="V345" s="19"/>
      <c r="W345" s="18"/>
      <c r="X345" s="137">
        <f t="shared" si="73"/>
        <v>0</v>
      </c>
    </row>
    <row r="346" spans="1:24" s="100" customFormat="1" ht="16.5">
      <c r="A346" s="74" t="s">
        <v>52</v>
      </c>
      <c r="B346" s="191" t="s">
        <v>386</v>
      </c>
      <c r="C346" s="72"/>
      <c r="D346" s="18"/>
      <c r="E346" s="21"/>
      <c r="F346" s="233"/>
      <c r="G346" s="70">
        <f>SUM(G347:G351)</f>
        <v>4000</v>
      </c>
      <c r="H346" s="19"/>
      <c r="I346" s="70">
        <f>SUM(I347:I351)</f>
        <v>4000</v>
      </c>
      <c r="J346" s="19"/>
      <c r="K346" s="70">
        <f>SUM(K347:K351)</f>
        <v>0</v>
      </c>
      <c r="L346" s="19"/>
      <c r="M346" s="70">
        <f>SUM(M347:M351)</f>
        <v>0</v>
      </c>
      <c r="N346" s="19"/>
      <c r="O346" s="70">
        <f>SUM(O347:O351)</f>
        <v>0</v>
      </c>
      <c r="P346" s="19"/>
      <c r="Q346" s="70">
        <f>SUM(Q347:Q351)</f>
        <v>0</v>
      </c>
      <c r="R346" s="19"/>
      <c r="S346" s="231">
        <f>SUM(S347:S351)</f>
        <v>3560</v>
      </c>
      <c r="T346" s="19"/>
      <c r="U346" s="231">
        <f>SUM(U347:U351)</f>
        <v>3560</v>
      </c>
      <c r="V346" s="19"/>
      <c r="W346" s="18"/>
      <c r="X346" s="137">
        <f t="shared" si="73"/>
        <v>0</v>
      </c>
    </row>
    <row r="347" spans="1:24" s="100" customFormat="1" ht="45">
      <c r="A347" s="20" t="s">
        <v>49</v>
      </c>
      <c r="B347" s="230" t="s">
        <v>1113</v>
      </c>
      <c r="C347" s="187" t="s">
        <v>613</v>
      </c>
      <c r="D347" s="202" t="s">
        <v>614</v>
      </c>
      <c r="E347" s="21">
        <v>2025</v>
      </c>
      <c r="F347" s="12" t="s">
        <v>1114</v>
      </c>
      <c r="G347" s="77">
        <v>800</v>
      </c>
      <c r="H347" s="19"/>
      <c r="I347" s="77">
        <v>800</v>
      </c>
      <c r="J347" s="19"/>
      <c r="K347" s="41"/>
      <c r="L347" s="19"/>
      <c r="M347" s="41"/>
      <c r="N347" s="19"/>
      <c r="O347" s="41"/>
      <c r="P347" s="19"/>
      <c r="Q347" s="41"/>
      <c r="R347" s="19"/>
      <c r="S347" s="213">
        <v>712</v>
      </c>
      <c r="T347" s="19"/>
      <c r="U347" s="213">
        <v>712</v>
      </c>
      <c r="V347" s="19"/>
      <c r="W347" s="18"/>
      <c r="X347" s="137">
        <f t="shared" si="73"/>
        <v>0</v>
      </c>
    </row>
    <row r="348" spans="1:24" s="100" customFormat="1" ht="30">
      <c r="A348" s="20" t="s">
        <v>49</v>
      </c>
      <c r="B348" s="230" t="s">
        <v>1115</v>
      </c>
      <c r="C348" s="187" t="s">
        <v>615</v>
      </c>
      <c r="D348" s="202" t="s">
        <v>614</v>
      </c>
      <c r="E348" s="21">
        <v>2025</v>
      </c>
      <c r="F348" s="12" t="s">
        <v>1116</v>
      </c>
      <c r="G348" s="77">
        <v>800</v>
      </c>
      <c r="H348" s="19"/>
      <c r="I348" s="77">
        <v>800</v>
      </c>
      <c r="J348" s="19"/>
      <c r="K348" s="41"/>
      <c r="L348" s="19"/>
      <c r="M348" s="41"/>
      <c r="N348" s="19"/>
      <c r="O348" s="41"/>
      <c r="P348" s="19"/>
      <c r="Q348" s="41"/>
      <c r="R348" s="19"/>
      <c r="S348" s="213">
        <v>712</v>
      </c>
      <c r="T348" s="19"/>
      <c r="U348" s="213">
        <v>712</v>
      </c>
      <c r="V348" s="19"/>
      <c r="W348" s="18"/>
      <c r="X348" s="137">
        <f t="shared" si="73"/>
        <v>0</v>
      </c>
    </row>
    <row r="349" spans="1:24" s="100" customFormat="1" ht="30">
      <c r="A349" s="20" t="s">
        <v>49</v>
      </c>
      <c r="B349" s="230" t="s">
        <v>616</v>
      </c>
      <c r="C349" s="187" t="s">
        <v>617</v>
      </c>
      <c r="D349" s="202" t="s">
        <v>614</v>
      </c>
      <c r="E349" s="21">
        <v>2025</v>
      </c>
      <c r="F349" s="12" t="s">
        <v>1117</v>
      </c>
      <c r="G349" s="77">
        <v>800</v>
      </c>
      <c r="H349" s="19"/>
      <c r="I349" s="77">
        <v>800</v>
      </c>
      <c r="J349" s="19"/>
      <c r="K349" s="41"/>
      <c r="L349" s="19"/>
      <c r="M349" s="41"/>
      <c r="N349" s="19"/>
      <c r="O349" s="41"/>
      <c r="P349" s="19"/>
      <c r="Q349" s="41"/>
      <c r="R349" s="19"/>
      <c r="S349" s="213">
        <v>712</v>
      </c>
      <c r="T349" s="19"/>
      <c r="U349" s="213">
        <v>712</v>
      </c>
      <c r="V349" s="19"/>
      <c r="W349" s="18"/>
      <c r="X349" s="137">
        <f t="shared" si="73"/>
        <v>0</v>
      </c>
    </row>
    <row r="350" spans="1:24" s="100" customFormat="1" ht="30">
      <c r="A350" s="20" t="s">
        <v>49</v>
      </c>
      <c r="B350" s="230" t="s">
        <v>1118</v>
      </c>
      <c r="C350" s="187" t="s">
        <v>618</v>
      </c>
      <c r="D350" s="202" t="s">
        <v>614</v>
      </c>
      <c r="E350" s="21">
        <v>2025</v>
      </c>
      <c r="F350" s="12" t="s">
        <v>1114</v>
      </c>
      <c r="G350" s="77">
        <v>800</v>
      </c>
      <c r="H350" s="19"/>
      <c r="I350" s="77">
        <v>800</v>
      </c>
      <c r="J350" s="19"/>
      <c r="K350" s="41"/>
      <c r="L350" s="19"/>
      <c r="M350" s="41"/>
      <c r="N350" s="19"/>
      <c r="O350" s="41"/>
      <c r="P350" s="19"/>
      <c r="Q350" s="41"/>
      <c r="R350" s="19"/>
      <c r="S350" s="213">
        <v>712</v>
      </c>
      <c r="T350" s="19"/>
      <c r="U350" s="213">
        <v>712</v>
      </c>
      <c r="V350" s="19"/>
      <c r="W350" s="18"/>
      <c r="X350" s="137">
        <f t="shared" si="73"/>
        <v>0</v>
      </c>
    </row>
    <row r="351" spans="1:24" s="100" customFormat="1" ht="30">
      <c r="A351" s="20" t="s">
        <v>49</v>
      </c>
      <c r="B351" s="230" t="s">
        <v>1119</v>
      </c>
      <c r="C351" s="187" t="s">
        <v>619</v>
      </c>
      <c r="D351" s="202" t="s">
        <v>614</v>
      </c>
      <c r="E351" s="21">
        <v>2025</v>
      </c>
      <c r="F351" s="12" t="s">
        <v>1120</v>
      </c>
      <c r="G351" s="77">
        <v>800</v>
      </c>
      <c r="H351" s="19"/>
      <c r="I351" s="77">
        <v>800</v>
      </c>
      <c r="J351" s="19"/>
      <c r="K351" s="41"/>
      <c r="L351" s="19"/>
      <c r="M351" s="41"/>
      <c r="N351" s="19"/>
      <c r="O351" s="41"/>
      <c r="P351" s="19"/>
      <c r="Q351" s="41"/>
      <c r="R351" s="19"/>
      <c r="S351" s="213">
        <v>712</v>
      </c>
      <c r="T351" s="19"/>
      <c r="U351" s="213">
        <v>712</v>
      </c>
      <c r="V351" s="19"/>
      <c r="W351" s="18"/>
      <c r="X351" s="137">
        <f t="shared" si="73"/>
        <v>0</v>
      </c>
    </row>
    <row r="352" spans="1:24" s="100" customFormat="1" ht="28.5">
      <c r="A352" s="69" t="s">
        <v>22</v>
      </c>
      <c r="B352" s="183" t="s">
        <v>102</v>
      </c>
      <c r="C352" s="18"/>
      <c r="D352" s="18"/>
      <c r="E352" s="21"/>
      <c r="F352" s="21"/>
      <c r="G352" s="39">
        <f>G353</f>
        <v>121243</v>
      </c>
      <c r="H352" s="19"/>
      <c r="I352" s="39">
        <f t="shared" ref="I352:K353" si="80">I353</f>
        <v>110221</v>
      </c>
      <c r="J352" s="39">
        <f t="shared" si="80"/>
        <v>11022</v>
      </c>
      <c r="K352" s="39">
        <f t="shared" si="80"/>
        <v>42821.430070000002</v>
      </c>
      <c r="L352" s="19"/>
      <c r="M352" s="39">
        <f t="shared" ref="M352:M353" si="81">M353</f>
        <v>42821.430070000002</v>
      </c>
      <c r="N352" s="19"/>
      <c r="O352" s="39">
        <f t="shared" ref="O352:O353" si="82">O353</f>
        <v>72058.214000000007</v>
      </c>
      <c r="P352" s="19"/>
      <c r="Q352" s="39">
        <f t="shared" ref="Q352:Q353" si="83">Q353</f>
        <v>72058.214000000007</v>
      </c>
      <c r="R352" s="19"/>
      <c r="S352" s="217">
        <f t="shared" ref="S352:U353" si="84">S353</f>
        <v>38162</v>
      </c>
      <c r="T352" s="19"/>
      <c r="U352" s="217">
        <f t="shared" si="84"/>
        <v>38162</v>
      </c>
      <c r="V352" s="19"/>
      <c r="W352" s="18"/>
      <c r="X352" s="137">
        <f t="shared" si="73"/>
        <v>0</v>
      </c>
    </row>
    <row r="353" spans="1:24" s="100" customFormat="1" ht="16.5">
      <c r="A353" s="73"/>
      <c r="B353" s="183" t="s">
        <v>104</v>
      </c>
      <c r="C353" s="18"/>
      <c r="D353" s="18"/>
      <c r="E353" s="21"/>
      <c r="F353" s="21"/>
      <c r="G353" s="39">
        <f>G354</f>
        <v>121243</v>
      </c>
      <c r="H353" s="19"/>
      <c r="I353" s="39">
        <f t="shared" si="80"/>
        <v>110221</v>
      </c>
      <c r="J353" s="39">
        <f t="shared" si="80"/>
        <v>11022</v>
      </c>
      <c r="K353" s="39">
        <f t="shared" si="80"/>
        <v>42821.430070000002</v>
      </c>
      <c r="L353" s="19"/>
      <c r="M353" s="39">
        <f t="shared" si="81"/>
        <v>42821.430070000002</v>
      </c>
      <c r="N353" s="19"/>
      <c r="O353" s="39">
        <f t="shared" si="82"/>
        <v>72058.214000000007</v>
      </c>
      <c r="P353" s="19"/>
      <c r="Q353" s="39">
        <f t="shared" si="83"/>
        <v>72058.214000000007</v>
      </c>
      <c r="R353" s="19"/>
      <c r="S353" s="217">
        <f t="shared" si="84"/>
        <v>38162</v>
      </c>
      <c r="T353" s="19"/>
      <c r="U353" s="217">
        <f t="shared" si="84"/>
        <v>38162</v>
      </c>
      <c r="V353" s="19"/>
      <c r="W353" s="18"/>
      <c r="X353" s="137">
        <f t="shared" si="73"/>
        <v>0</v>
      </c>
    </row>
    <row r="354" spans="1:24" s="100" customFormat="1" ht="28.5">
      <c r="A354" s="69" t="s">
        <v>20</v>
      </c>
      <c r="B354" s="183" t="s">
        <v>92</v>
      </c>
      <c r="C354" s="18"/>
      <c r="D354" s="18"/>
      <c r="E354" s="21"/>
      <c r="F354" s="21"/>
      <c r="G354" s="39">
        <f>+G355</f>
        <v>121243</v>
      </c>
      <c r="H354" s="19"/>
      <c r="I354" s="39">
        <f>+I355</f>
        <v>110221</v>
      </c>
      <c r="J354" s="39">
        <f>+J355</f>
        <v>11022</v>
      </c>
      <c r="K354" s="39">
        <f>+K355</f>
        <v>42821.430070000002</v>
      </c>
      <c r="L354" s="19"/>
      <c r="M354" s="39">
        <f>+M355</f>
        <v>42821.430070000002</v>
      </c>
      <c r="N354" s="19"/>
      <c r="O354" s="39">
        <f>+O355</f>
        <v>72058.214000000007</v>
      </c>
      <c r="P354" s="19"/>
      <c r="Q354" s="39">
        <f>+Q355</f>
        <v>72058.214000000007</v>
      </c>
      <c r="R354" s="19"/>
      <c r="S354" s="39">
        <f>+S355</f>
        <v>38162</v>
      </c>
      <c r="T354" s="19"/>
      <c r="U354" s="39">
        <f>+U355</f>
        <v>38162</v>
      </c>
      <c r="V354" s="19"/>
      <c r="W354" s="18"/>
      <c r="X354" s="137">
        <f t="shared" si="73"/>
        <v>0</v>
      </c>
    </row>
    <row r="355" spans="1:24" s="100" customFormat="1" ht="16.5">
      <c r="A355" s="73"/>
      <c r="B355" s="170" t="s">
        <v>139</v>
      </c>
      <c r="C355" s="18"/>
      <c r="D355" s="18"/>
      <c r="E355" s="21"/>
      <c r="F355" s="21"/>
      <c r="G355" s="70">
        <f>SUM(G356:G360)</f>
        <v>121243</v>
      </c>
      <c r="H355" s="19"/>
      <c r="I355" s="70">
        <f>SUM(I356:I360)</f>
        <v>110221</v>
      </c>
      <c r="J355" s="70">
        <f>SUM(J356:J360)</f>
        <v>11022</v>
      </c>
      <c r="K355" s="70">
        <f>SUM(K356:K360)</f>
        <v>42821.430070000002</v>
      </c>
      <c r="L355" s="19"/>
      <c r="M355" s="70">
        <f>SUM(M356:M360)</f>
        <v>42821.430070000002</v>
      </c>
      <c r="N355" s="19"/>
      <c r="O355" s="70">
        <f>SUM(O356:O360)</f>
        <v>72058.214000000007</v>
      </c>
      <c r="P355" s="19"/>
      <c r="Q355" s="70">
        <f>SUM(Q356:Q360)</f>
        <v>72058.214000000007</v>
      </c>
      <c r="R355" s="19"/>
      <c r="S355" s="231">
        <f>SUM(S356:S360)</f>
        <v>38162</v>
      </c>
      <c r="T355" s="19"/>
      <c r="U355" s="231">
        <f>SUM(U356:U360)</f>
        <v>38162</v>
      </c>
      <c r="V355" s="19"/>
      <c r="W355" s="18"/>
      <c r="X355" s="137">
        <f t="shared" si="73"/>
        <v>0</v>
      </c>
    </row>
    <row r="356" spans="1:24" s="100" customFormat="1" ht="60">
      <c r="A356" s="20" t="s">
        <v>49</v>
      </c>
      <c r="B356" s="54" t="s">
        <v>1121</v>
      </c>
      <c r="C356" s="13" t="s">
        <v>63</v>
      </c>
      <c r="D356" s="13" t="s">
        <v>620</v>
      </c>
      <c r="E356" s="21" t="s">
        <v>127</v>
      </c>
      <c r="F356" s="75" t="s">
        <v>621</v>
      </c>
      <c r="G356" s="207">
        <v>31337</v>
      </c>
      <c r="H356" s="19"/>
      <c r="I356" s="77">
        <v>28488</v>
      </c>
      <c r="J356" s="25">
        <f t="shared" ref="J356:J359" si="85">+G356-I356</f>
        <v>2849</v>
      </c>
      <c r="K356" s="41">
        <v>5829.8600699999997</v>
      </c>
      <c r="L356" s="19"/>
      <c r="M356" s="41">
        <v>5829.8600699999997</v>
      </c>
      <c r="N356" s="19"/>
      <c r="O356" s="41">
        <v>18931.214</v>
      </c>
      <c r="P356" s="19"/>
      <c r="Q356" s="41">
        <v>18931.214</v>
      </c>
      <c r="R356" s="19"/>
      <c r="S356" s="205">
        <v>9556</v>
      </c>
      <c r="T356" s="19"/>
      <c r="U356" s="205">
        <v>9556</v>
      </c>
      <c r="V356" s="19"/>
      <c r="W356" s="18"/>
      <c r="X356" s="137">
        <f t="shared" si="73"/>
        <v>0</v>
      </c>
    </row>
    <row r="357" spans="1:24" s="100" customFormat="1" ht="60">
      <c r="A357" s="20" t="s">
        <v>49</v>
      </c>
      <c r="B357" s="54" t="s">
        <v>1122</v>
      </c>
      <c r="C357" s="13" t="s">
        <v>173</v>
      </c>
      <c r="D357" s="13" t="s">
        <v>622</v>
      </c>
      <c r="E357" s="21" t="s">
        <v>127</v>
      </c>
      <c r="F357" s="75" t="s">
        <v>623</v>
      </c>
      <c r="G357" s="207">
        <v>18924</v>
      </c>
      <c r="H357" s="19"/>
      <c r="I357" s="77">
        <v>17204</v>
      </c>
      <c r="J357" s="25">
        <f t="shared" si="85"/>
        <v>1720</v>
      </c>
      <c r="K357" s="41">
        <v>8193.4369999999999</v>
      </c>
      <c r="L357" s="19"/>
      <c r="M357" s="41">
        <v>8193.4369999999999</v>
      </c>
      <c r="N357" s="19"/>
      <c r="O357" s="41">
        <v>11183</v>
      </c>
      <c r="P357" s="19"/>
      <c r="Q357" s="41">
        <v>11183</v>
      </c>
      <c r="R357" s="19"/>
      <c r="S357" s="205">
        <v>6021</v>
      </c>
      <c r="T357" s="19"/>
      <c r="U357" s="205">
        <v>6021</v>
      </c>
      <c r="V357" s="19"/>
      <c r="W357" s="18"/>
      <c r="X357" s="137">
        <f t="shared" si="73"/>
        <v>0</v>
      </c>
    </row>
    <row r="358" spans="1:24" s="100" customFormat="1" ht="60">
      <c r="A358" s="20" t="s">
        <v>49</v>
      </c>
      <c r="B358" s="54" t="s">
        <v>174</v>
      </c>
      <c r="C358" s="13" t="s">
        <v>172</v>
      </c>
      <c r="D358" s="13" t="s">
        <v>624</v>
      </c>
      <c r="E358" s="21" t="s">
        <v>127</v>
      </c>
      <c r="F358" s="75" t="s">
        <v>625</v>
      </c>
      <c r="G358" s="207">
        <v>26291</v>
      </c>
      <c r="H358" s="19"/>
      <c r="I358" s="77">
        <v>23901</v>
      </c>
      <c r="J358" s="25">
        <f t="shared" si="85"/>
        <v>2390</v>
      </c>
      <c r="K358" s="41">
        <v>9303.4120000000003</v>
      </c>
      <c r="L358" s="19"/>
      <c r="M358" s="41">
        <v>9303.4120000000003</v>
      </c>
      <c r="N358" s="19"/>
      <c r="O358" s="41">
        <v>15536</v>
      </c>
      <c r="P358" s="19"/>
      <c r="Q358" s="41">
        <v>15536</v>
      </c>
      <c r="R358" s="19"/>
      <c r="S358" s="205">
        <v>8365</v>
      </c>
      <c r="T358" s="19"/>
      <c r="U358" s="205">
        <v>8365</v>
      </c>
      <c r="V358" s="19"/>
      <c r="W358" s="18"/>
      <c r="X358" s="137">
        <f t="shared" si="73"/>
        <v>0</v>
      </c>
    </row>
    <row r="359" spans="1:24" s="100" customFormat="1" ht="60">
      <c r="A359" s="20" t="s">
        <v>49</v>
      </c>
      <c r="B359" s="54" t="s">
        <v>1123</v>
      </c>
      <c r="C359" s="13" t="s">
        <v>171</v>
      </c>
      <c r="D359" s="13" t="s">
        <v>626</v>
      </c>
      <c r="E359" s="21" t="s">
        <v>127</v>
      </c>
      <c r="F359" s="75" t="s">
        <v>627</v>
      </c>
      <c r="G359" s="207">
        <v>19620</v>
      </c>
      <c r="H359" s="19"/>
      <c r="I359" s="77">
        <v>17836</v>
      </c>
      <c r="J359" s="25">
        <f t="shared" si="85"/>
        <v>1784</v>
      </c>
      <c r="K359" s="41">
        <v>9664.0159999999996</v>
      </c>
      <c r="L359" s="19"/>
      <c r="M359" s="41">
        <v>9664.0159999999996</v>
      </c>
      <c r="N359" s="19"/>
      <c r="O359" s="41">
        <v>11593</v>
      </c>
      <c r="P359" s="19"/>
      <c r="Q359" s="41">
        <v>11593</v>
      </c>
      <c r="R359" s="19"/>
      <c r="S359" s="205">
        <v>6243</v>
      </c>
      <c r="T359" s="19"/>
      <c r="U359" s="205">
        <v>6243</v>
      </c>
      <c r="V359" s="19"/>
      <c r="W359" s="18"/>
      <c r="X359" s="137">
        <f t="shared" si="73"/>
        <v>0</v>
      </c>
    </row>
    <row r="360" spans="1:24" s="100" customFormat="1" ht="60">
      <c r="A360" s="20" t="s">
        <v>49</v>
      </c>
      <c r="B360" s="54" t="s">
        <v>1124</v>
      </c>
      <c r="C360" s="13" t="s">
        <v>171</v>
      </c>
      <c r="D360" s="13" t="s">
        <v>628</v>
      </c>
      <c r="E360" s="21" t="s">
        <v>127</v>
      </c>
      <c r="F360" s="75" t="s">
        <v>629</v>
      </c>
      <c r="G360" s="207">
        <v>25071</v>
      </c>
      <c r="H360" s="19"/>
      <c r="I360" s="77">
        <v>22792</v>
      </c>
      <c r="J360" s="25">
        <f>+G360-I360</f>
        <v>2279</v>
      </c>
      <c r="K360" s="41">
        <v>9830.7049999999999</v>
      </c>
      <c r="L360" s="19"/>
      <c r="M360" s="41">
        <v>9830.7049999999999</v>
      </c>
      <c r="N360" s="19"/>
      <c r="O360" s="41">
        <v>14815</v>
      </c>
      <c r="P360" s="19"/>
      <c r="Q360" s="41">
        <v>14815</v>
      </c>
      <c r="R360" s="19"/>
      <c r="S360" s="205">
        <v>7977</v>
      </c>
      <c r="T360" s="19"/>
      <c r="U360" s="205">
        <v>7977</v>
      </c>
      <c r="V360" s="19"/>
      <c r="W360" s="18"/>
      <c r="X360" s="137">
        <f t="shared" si="73"/>
        <v>0</v>
      </c>
    </row>
    <row r="361" spans="1:24" s="100" customFormat="1" ht="57">
      <c r="A361" s="69" t="s">
        <v>29</v>
      </c>
      <c r="B361" s="183" t="s">
        <v>108</v>
      </c>
      <c r="C361" s="18"/>
      <c r="D361" s="18"/>
      <c r="E361" s="21"/>
      <c r="F361" s="21"/>
      <c r="G361" s="39">
        <f>G362</f>
        <v>24434</v>
      </c>
      <c r="H361" s="19"/>
      <c r="I361" s="39">
        <f t="shared" ref="I361:I362" si="86">I362</f>
        <v>24434</v>
      </c>
      <c r="J361" s="19"/>
      <c r="K361" s="39">
        <f t="shared" ref="K361:K362" si="87">K362</f>
        <v>0</v>
      </c>
      <c r="L361" s="19"/>
      <c r="M361" s="39">
        <f t="shared" ref="M361:M362" si="88">M362</f>
        <v>0</v>
      </c>
      <c r="N361" s="19"/>
      <c r="O361" s="39">
        <f t="shared" ref="O361:O362" si="89">O362</f>
        <v>0</v>
      </c>
      <c r="P361" s="19"/>
      <c r="Q361" s="39">
        <f t="shared" ref="Q361:Q362" si="90">Q362</f>
        <v>0</v>
      </c>
      <c r="R361" s="19"/>
      <c r="S361" s="217">
        <f t="shared" ref="S361:U362" si="91">S362</f>
        <v>22989</v>
      </c>
      <c r="T361" s="19"/>
      <c r="U361" s="217">
        <f t="shared" si="91"/>
        <v>22989</v>
      </c>
      <c r="V361" s="19"/>
      <c r="W361" s="18"/>
      <c r="X361" s="137">
        <f t="shared" si="73"/>
        <v>0</v>
      </c>
    </row>
    <row r="362" spans="1:24" s="100" customFormat="1" ht="28.5">
      <c r="A362" s="69"/>
      <c r="B362" s="183" t="s">
        <v>92</v>
      </c>
      <c r="C362" s="18"/>
      <c r="D362" s="18"/>
      <c r="E362" s="21"/>
      <c r="F362" s="21"/>
      <c r="G362" s="39">
        <f>G363</f>
        <v>24434</v>
      </c>
      <c r="H362" s="19"/>
      <c r="I362" s="39">
        <f t="shared" si="86"/>
        <v>24434</v>
      </c>
      <c r="J362" s="19"/>
      <c r="K362" s="39">
        <f t="shared" si="87"/>
        <v>0</v>
      </c>
      <c r="L362" s="19"/>
      <c r="M362" s="39">
        <f t="shared" si="88"/>
        <v>0</v>
      </c>
      <c r="N362" s="19"/>
      <c r="O362" s="39">
        <f t="shared" si="89"/>
        <v>0</v>
      </c>
      <c r="P362" s="19"/>
      <c r="Q362" s="39">
        <f t="shared" si="90"/>
        <v>0</v>
      </c>
      <c r="R362" s="19"/>
      <c r="S362" s="217">
        <f t="shared" si="91"/>
        <v>22989</v>
      </c>
      <c r="T362" s="19"/>
      <c r="U362" s="217">
        <f t="shared" si="91"/>
        <v>22989</v>
      </c>
      <c r="V362" s="19"/>
      <c r="W362" s="18"/>
      <c r="X362" s="137">
        <f t="shared" si="73"/>
        <v>0</v>
      </c>
    </row>
    <row r="363" spans="1:24" s="100" customFormat="1" ht="30">
      <c r="A363" s="20" t="s">
        <v>49</v>
      </c>
      <c r="B363" s="190" t="s">
        <v>630</v>
      </c>
      <c r="C363" s="21" t="s">
        <v>64</v>
      </c>
      <c r="D363" s="18"/>
      <c r="E363" s="21" t="s">
        <v>309</v>
      </c>
      <c r="F363" s="58" t="s">
        <v>1125</v>
      </c>
      <c r="G363" s="188">
        <v>24434</v>
      </c>
      <c r="H363" s="19"/>
      <c r="I363" s="188">
        <v>24434</v>
      </c>
      <c r="J363" s="19"/>
      <c r="K363" s="41"/>
      <c r="L363" s="19"/>
      <c r="M363" s="41"/>
      <c r="N363" s="19"/>
      <c r="O363" s="41"/>
      <c r="P363" s="19"/>
      <c r="Q363" s="41"/>
      <c r="R363" s="19"/>
      <c r="S363" s="213">
        <v>22989</v>
      </c>
      <c r="T363" s="19"/>
      <c r="U363" s="213">
        <v>22989</v>
      </c>
      <c r="V363" s="19"/>
      <c r="W363" s="18" t="s">
        <v>1126</v>
      </c>
      <c r="X363" s="137">
        <f t="shared" si="73"/>
        <v>0</v>
      </c>
    </row>
    <row r="364" spans="1:24" s="100" customFormat="1" ht="16.5">
      <c r="A364" s="17" t="s">
        <v>175</v>
      </c>
      <c r="B364" s="139" t="s">
        <v>97</v>
      </c>
      <c r="C364" s="18"/>
      <c r="D364" s="18"/>
      <c r="E364" s="21"/>
      <c r="F364" s="21"/>
      <c r="G364" s="19">
        <f>+G365+G397+G420+G424+G575+G602+G646</f>
        <v>1213232.92</v>
      </c>
      <c r="H364" s="19"/>
      <c r="I364" s="19">
        <f>+I365+I397+I420+I424+I575+I602+I646</f>
        <v>922373</v>
      </c>
      <c r="J364" s="19">
        <f>+J365+J397+J420+J424+J575+J602+J646</f>
        <v>21847.919999999998</v>
      </c>
      <c r="K364" s="19">
        <f>+K365+K397+K420+K424+K575+K602+K646</f>
        <v>235434.19519000003</v>
      </c>
      <c r="L364" s="19"/>
      <c r="M364" s="19">
        <f>+M365+M397+M420+M424+M575+M602+M646</f>
        <v>235434.18719000003</v>
      </c>
      <c r="N364" s="19"/>
      <c r="O364" s="19">
        <f>+O365+O397+O420+O424+O575+O602+O646</f>
        <v>446864.41263599996</v>
      </c>
      <c r="P364" s="19"/>
      <c r="Q364" s="19">
        <f>+Q365+Q397+Q420+Q424+Q575+Q602+Q646</f>
        <v>446864.41263599996</v>
      </c>
      <c r="R364" s="19">
        <f>+R365+R397+R420+R424+R575+R602+R646</f>
        <v>0</v>
      </c>
      <c r="S364" s="19">
        <f>+S365+S397+S420+S424+S575+S602+S646</f>
        <v>473618</v>
      </c>
      <c r="T364" s="19"/>
      <c r="U364" s="19">
        <f>+U365+U397+U420+U424+U575+U602+U646</f>
        <v>473618</v>
      </c>
      <c r="V364" s="19"/>
      <c r="W364" s="18"/>
      <c r="X364" s="137">
        <f t="shared" si="73"/>
        <v>269011.99999999994</v>
      </c>
    </row>
    <row r="365" spans="1:24" s="100" customFormat="1" ht="28.5">
      <c r="A365" s="42" t="s">
        <v>4</v>
      </c>
      <c r="B365" s="183" t="s">
        <v>94</v>
      </c>
      <c r="C365" s="18"/>
      <c r="D365" s="18"/>
      <c r="E365" s="21"/>
      <c r="F365" s="21"/>
      <c r="G365" s="217">
        <f>G366+G368+G373+G379+G382+G389+G393</f>
        <v>12623</v>
      </c>
      <c r="H365" s="19"/>
      <c r="I365" s="217">
        <f>I366+I368+I373+I379+I382+I389+I393</f>
        <v>12603</v>
      </c>
      <c r="J365" s="217">
        <f>J366+J368+J373+J379+J382+J389+J393</f>
        <v>20</v>
      </c>
      <c r="K365" s="217">
        <f>K366+K368+K373+K379+K382+K389+K393</f>
        <v>3298.0079999999998</v>
      </c>
      <c r="L365" s="19"/>
      <c r="M365" s="217">
        <f>M366+M368+M373+M379+M382+M389+M393</f>
        <v>3298</v>
      </c>
      <c r="N365" s="19"/>
      <c r="O365" s="217">
        <f>O366+O368+O373+O379+O382+O389+O393</f>
        <v>13593.398000000001</v>
      </c>
      <c r="P365" s="19"/>
      <c r="Q365" s="217">
        <f>Q366+Q368+Q373+Q379+Q382+Q389+Q393</f>
        <v>13593.398000000001</v>
      </c>
      <c r="R365" s="217">
        <f>R366+R368+R373+R379+R382+R389+R393</f>
        <v>0</v>
      </c>
      <c r="S365" s="217">
        <f>S366+S368+S373+S379+S382+S389+S393</f>
        <v>20847</v>
      </c>
      <c r="T365" s="19"/>
      <c r="U365" s="217">
        <f>U366+U368+U373+U379+U382+U389+U393</f>
        <v>20847</v>
      </c>
      <c r="V365" s="19"/>
      <c r="W365" s="18"/>
      <c r="X365" s="137">
        <f t="shared" si="73"/>
        <v>0</v>
      </c>
    </row>
    <row r="366" spans="1:24" s="100" customFormat="1" ht="16.5">
      <c r="A366" s="42" t="s">
        <v>20</v>
      </c>
      <c r="B366" s="183" t="s">
        <v>32</v>
      </c>
      <c r="C366" s="18"/>
      <c r="D366" s="18"/>
      <c r="E366" s="21"/>
      <c r="F366" s="21"/>
      <c r="G366" s="39"/>
      <c r="H366" s="19"/>
      <c r="I366" s="39"/>
      <c r="J366" s="19"/>
      <c r="K366" s="39"/>
      <c r="L366" s="19"/>
      <c r="M366" s="39"/>
      <c r="N366" s="19"/>
      <c r="O366" s="39"/>
      <c r="P366" s="19"/>
      <c r="Q366" s="39"/>
      <c r="R366" s="19"/>
      <c r="S366" s="217">
        <f>+S367</f>
        <v>200</v>
      </c>
      <c r="T366" s="19"/>
      <c r="U366" s="217">
        <f>+U367</f>
        <v>200</v>
      </c>
      <c r="V366" s="19"/>
      <c r="W366" s="18"/>
      <c r="X366" s="137">
        <f t="shared" si="73"/>
        <v>0</v>
      </c>
    </row>
    <row r="367" spans="1:24" s="101" customFormat="1" ht="16.5">
      <c r="A367" s="184" t="s">
        <v>17</v>
      </c>
      <c r="B367" s="50" t="s">
        <v>631</v>
      </c>
      <c r="C367" s="21"/>
      <c r="D367" s="21"/>
      <c r="E367" s="21"/>
      <c r="F367" s="21"/>
      <c r="G367" s="41"/>
      <c r="H367" s="25"/>
      <c r="I367" s="41"/>
      <c r="J367" s="25"/>
      <c r="K367" s="41"/>
      <c r="L367" s="25"/>
      <c r="M367" s="41"/>
      <c r="N367" s="25"/>
      <c r="O367" s="41"/>
      <c r="P367" s="25"/>
      <c r="Q367" s="41"/>
      <c r="R367" s="25"/>
      <c r="S367" s="205">
        <v>200</v>
      </c>
      <c r="T367" s="25"/>
      <c r="U367" s="205">
        <v>200</v>
      </c>
      <c r="V367" s="25"/>
      <c r="W367" s="21"/>
      <c r="X367" s="137">
        <f t="shared" si="73"/>
        <v>0</v>
      </c>
    </row>
    <row r="368" spans="1:24" s="100" customFormat="1" ht="16.5">
      <c r="A368" s="42" t="s">
        <v>21</v>
      </c>
      <c r="B368" s="183" t="s">
        <v>25</v>
      </c>
      <c r="C368" s="18"/>
      <c r="D368" s="18"/>
      <c r="E368" s="21"/>
      <c r="F368" s="21"/>
      <c r="G368" s="217">
        <f>G369+G371+G372</f>
        <v>5317</v>
      </c>
      <c r="H368" s="19"/>
      <c r="I368" s="217">
        <f>I369+I371+I372</f>
        <v>5317</v>
      </c>
      <c r="J368" s="19"/>
      <c r="K368" s="217">
        <f>K369+K371+K372</f>
        <v>600</v>
      </c>
      <c r="L368" s="19"/>
      <c r="M368" s="217">
        <f>M369+M371+M372</f>
        <v>600</v>
      </c>
      <c r="N368" s="19"/>
      <c r="O368" s="217">
        <f>O369+O371+O372</f>
        <v>3642.3980000000001</v>
      </c>
      <c r="P368" s="19"/>
      <c r="Q368" s="217">
        <f>Q369+Q371+Q372</f>
        <v>3642.3980000000001</v>
      </c>
      <c r="R368" s="19"/>
      <c r="S368" s="217">
        <f>S369+S371+S372</f>
        <v>3674</v>
      </c>
      <c r="T368" s="19"/>
      <c r="U368" s="217">
        <f>U369+U371+U372</f>
        <v>3674</v>
      </c>
      <c r="V368" s="19"/>
      <c r="W368" s="18"/>
      <c r="X368" s="137">
        <f t="shared" si="73"/>
        <v>0</v>
      </c>
    </row>
    <row r="369" spans="1:24" s="100" customFormat="1" ht="16.5">
      <c r="A369" s="51" t="s">
        <v>17</v>
      </c>
      <c r="B369" s="90" t="s">
        <v>139</v>
      </c>
      <c r="C369" s="18"/>
      <c r="D369" s="18"/>
      <c r="E369" s="21"/>
      <c r="F369" s="21"/>
      <c r="G369" s="39">
        <f>SUM(G370:G370)</f>
        <v>5317</v>
      </c>
      <c r="H369" s="19"/>
      <c r="I369" s="39">
        <f>SUM(I370:I370)</f>
        <v>5317</v>
      </c>
      <c r="J369" s="19"/>
      <c r="K369" s="39">
        <f>SUM(K370:K370)</f>
        <v>600</v>
      </c>
      <c r="L369" s="19"/>
      <c r="M369" s="39">
        <f>SUM(M370:M370)</f>
        <v>600</v>
      </c>
      <c r="N369" s="19"/>
      <c r="O369" s="39">
        <f>SUM(O370:O370)</f>
        <v>3642.3980000000001</v>
      </c>
      <c r="P369" s="19"/>
      <c r="Q369" s="39">
        <f>SUM(Q370:Q370)</f>
        <v>3642.3980000000001</v>
      </c>
      <c r="R369" s="19"/>
      <c r="S369" s="217">
        <f>SUM(S370:S370)</f>
        <v>1674</v>
      </c>
      <c r="T369" s="19"/>
      <c r="U369" s="217">
        <f>SUM(U370:U370)</f>
        <v>1674</v>
      </c>
      <c r="V369" s="19"/>
      <c r="W369" s="18"/>
      <c r="X369" s="137">
        <f t="shared" si="73"/>
        <v>0</v>
      </c>
    </row>
    <row r="370" spans="1:24" s="100" customFormat="1" ht="45">
      <c r="A370" s="43" t="s">
        <v>49</v>
      </c>
      <c r="B370" s="197" t="s">
        <v>1127</v>
      </c>
      <c r="C370" s="38" t="s">
        <v>632</v>
      </c>
      <c r="D370" s="38" t="s">
        <v>633</v>
      </c>
      <c r="E370" s="21" t="s">
        <v>127</v>
      </c>
      <c r="F370" s="38" t="s">
        <v>634</v>
      </c>
      <c r="G370" s="77">
        <v>5317</v>
      </c>
      <c r="H370" s="19"/>
      <c r="I370" s="77">
        <v>5317</v>
      </c>
      <c r="J370" s="19"/>
      <c r="K370" s="41">
        <v>600</v>
      </c>
      <c r="L370" s="19"/>
      <c r="M370" s="41">
        <v>600</v>
      </c>
      <c r="N370" s="19"/>
      <c r="O370" s="41">
        <v>3642.3980000000001</v>
      </c>
      <c r="P370" s="19"/>
      <c r="Q370" s="41">
        <v>3642.3980000000001</v>
      </c>
      <c r="R370" s="19"/>
      <c r="S370" s="158">
        <v>1674</v>
      </c>
      <c r="T370" s="19"/>
      <c r="U370" s="158">
        <v>1674</v>
      </c>
      <c r="V370" s="19"/>
      <c r="W370" s="18"/>
      <c r="X370" s="137">
        <f t="shared" si="73"/>
        <v>0</v>
      </c>
    </row>
    <row r="371" spans="1:24" s="100" customFormat="1" ht="16.5">
      <c r="A371" s="42" t="s">
        <v>52</v>
      </c>
      <c r="B371" s="234" t="s">
        <v>631</v>
      </c>
      <c r="C371" s="18"/>
      <c r="D371" s="18"/>
      <c r="E371" s="18"/>
      <c r="F371" s="21"/>
      <c r="G371" s="39"/>
      <c r="H371" s="19"/>
      <c r="I371" s="39"/>
      <c r="J371" s="19"/>
      <c r="K371" s="39"/>
      <c r="L371" s="19"/>
      <c r="M371" s="39"/>
      <c r="N371" s="19"/>
      <c r="O371" s="39"/>
      <c r="P371" s="19"/>
      <c r="Q371" s="39"/>
      <c r="R371" s="19"/>
      <c r="S371" s="217">
        <v>1280</v>
      </c>
      <c r="T371" s="19"/>
      <c r="U371" s="217">
        <v>1280</v>
      </c>
      <c r="V371" s="19"/>
      <c r="W371" s="18"/>
      <c r="X371" s="137">
        <f t="shared" si="73"/>
        <v>0</v>
      </c>
    </row>
    <row r="372" spans="1:24" s="100" customFormat="1" ht="16.5">
      <c r="A372" s="42" t="s">
        <v>52</v>
      </c>
      <c r="B372" s="90" t="s">
        <v>635</v>
      </c>
      <c r="C372" s="18"/>
      <c r="D372" s="18"/>
      <c r="E372" s="18"/>
      <c r="F372" s="21"/>
      <c r="G372" s="39"/>
      <c r="H372" s="19"/>
      <c r="I372" s="39"/>
      <c r="J372" s="19"/>
      <c r="K372" s="39"/>
      <c r="L372" s="19"/>
      <c r="M372" s="39"/>
      <c r="N372" s="19"/>
      <c r="O372" s="217"/>
      <c r="P372" s="19"/>
      <c r="Q372" s="217"/>
      <c r="R372" s="19"/>
      <c r="S372" s="217">
        <v>720</v>
      </c>
      <c r="T372" s="19"/>
      <c r="U372" s="217">
        <v>720</v>
      </c>
      <c r="V372" s="19"/>
      <c r="W372" s="18"/>
      <c r="X372" s="137">
        <f t="shared" si="73"/>
        <v>0</v>
      </c>
    </row>
    <row r="373" spans="1:24" s="100" customFormat="1" ht="16.5">
      <c r="A373" s="42">
        <v>3</v>
      </c>
      <c r="B373" s="183" t="s">
        <v>26</v>
      </c>
      <c r="C373" s="18"/>
      <c r="D373" s="18"/>
      <c r="E373" s="21"/>
      <c r="F373" s="21"/>
      <c r="G373" s="217">
        <f>+G374+G376+G378</f>
        <v>2974</v>
      </c>
      <c r="H373" s="19"/>
      <c r="I373" s="217">
        <f>+I374+I376+I378</f>
        <v>2974</v>
      </c>
      <c r="J373" s="19"/>
      <c r="K373" s="217">
        <f>+K374+K376+K378</f>
        <v>2289.0079999999998</v>
      </c>
      <c r="L373" s="19"/>
      <c r="M373" s="217">
        <f>+M374+M376+M378</f>
        <v>2289</v>
      </c>
      <c r="N373" s="19"/>
      <c r="O373" s="217">
        <f>+O374+O376+O378</f>
        <v>2292</v>
      </c>
      <c r="P373" s="19"/>
      <c r="Q373" s="217">
        <f>+Q374+Q376+Q378</f>
        <v>2292</v>
      </c>
      <c r="R373" s="19"/>
      <c r="S373" s="156">
        <f t="shared" ref="S373" si="92">S374+S375+S376+S377</f>
        <v>2594</v>
      </c>
      <c r="T373" s="19"/>
      <c r="U373" s="156">
        <f t="shared" ref="U373" si="93">U374+U375+U376+U377</f>
        <v>2594</v>
      </c>
      <c r="V373" s="19"/>
      <c r="W373" s="18"/>
      <c r="X373" s="137">
        <f t="shared" si="73"/>
        <v>0</v>
      </c>
    </row>
    <row r="374" spans="1:24" s="100" customFormat="1" ht="16.5">
      <c r="A374" s="42" t="s">
        <v>17</v>
      </c>
      <c r="B374" s="235" t="s">
        <v>636</v>
      </c>
      <c r="C374" s="18"/>
      <c r="D374" s="18"/>
      <c r="E374" s="21"/>
      <c r="F374" s="21"/>
      <c r="G374" s="39"/>
      <c r="H374" s="19"/>
      <c r="I374" s="39"/>
      <c r="J374" s="19"/>
      <c r="K374" s="39">
        <f t="shared" ref="K374:Q374" si="94">K375</f>
        <v>0</v>
      </c>
      <c r="L374" s="19"/>
      <c r="M374" s="39">
        <f t="shared" si="94"/>
        <v>0</v>
      </c>
      <c r="N374" s="19"/>
      <c r="O374" s="39">
        <f t="shared" si="94"/>
        <v>0</v>
      </c>
      <c r="P374" s="19"/>
      <c r="Q374" s="39">
        <f t="shared" si="94"/>
        <v>0</v>
      </c>
      <c r="R374" s="19"/>
      <c r="S374" s="156">
        <v>80</v>
      </c>
      <c r="T374" s="19"/>
      <c r="U374" s="156">
        <v>80</v>
      </c>
      <c r="V374" s="19"/>
      <c r="W374" s="18"/>
      <c r="X374" s="137">
        <f t="shared" si="73"/>
        <v>0</v>
      </c>
    </row>
    <row r="375" spans="1:24" s="100" customFormat="1" ht="30">
      <c r="A375" s="42" t="s">
        <v>52</v>
      </c>
      <c r="B375" s="236" t="s">
        <v>631</v>
      </c>
      <c r="C375" s="18"/>
      <c r="D375" s="18"/>
      <c r="E375" s="68" t="s">
        <v>545</v>
      </c>
      <c r="F375" s="38" t="s">
        <v>637</v>
      </c>
      <c r="G375" s="207"/>
      <c r="H375" s="19"/>
      <c r="I375" s="207"/>
      <c r="J375" s="19"/>
      <c r="K375" s="41"/>
      <c r="L375" s="19"/>
      <c r="M375" s="41"/>
      <c r="N375" s="19"/>
      <c r="O375" s="41"/>
      <c r="P375" s="19"/>
      <c r="Q375" s="41"/>
      <c r="R375" s="19"/>
      <c r="S375" s="156">
        <v>280</v>
      </c>
      <c r="T375" s="19"/>
      <c r="U375" s="156">
        <v>280</v>
      </c>
      <c r="V375" s="19"/>
      <c r="W375" s="18"/>
      <c r="X375" s="137">
        <f t="shared" si="73"/>
        <v>0</v>
      </c>
    </row>
    <row r="376" spans="1:24" s="100" customFormat="1" ht="16.5">
      <c r="A376" s="42" t="s">
        <v>114</v>
      </c>
      <c r="B376" s="235" t="s">
        <v>635</v>
      </c>
      <c r="C376" s="18"/>
      <c r="D376" s="18"/>
      <c r="E376" s="68"/>
      <c r="F376" s="200"/>
      <c r="G376" s="217"/>
      <c r="H376" s="19"/>
      <c r="I376" s="217"/>
      <c r="J376" s="19"/>
      <c r="K376" s="199"/>
      <c r="L376" s="19"/>
      <c r="M376" s="199"/>
      <c r="N376" s="19"/>
      <c r="O376" s="199"/>
      <c r="P376" s="19"/>
      <c r="Q376" s="199"/>
      <c r="R376" s="19"/>
      <c r="S376" s="156">
        <v>1552</v>
      </c>
      <c r="T376" s="19"/>
      <c r="U376" s="156">
        <v>1552</v>
      </c>
      <c r="V376" s="19"/>
      <c r="W376" s="18"/>
      <c r="X376" s="137">
        <f t="shared" si="73"/>
        <v>0</v>
      </c>
    </row>
    <row r="377" spans="1:24" s="100" customFormat="1" ht="30">
      <c r="A377" s="52" t="s">
        <v>638</v>
      </c>
      <c r="B377" s="84" t="s">
        <v>139</v>
      </c>
      <c r="C377" s="18"/>
      <c r="D377" s="18"/>
      <c r="E377" s="237" t="s">
        <v>309</v>
      </c>
      <c r="F377" s="38" t="s">
        <v>176</v>
      </c>
      <c r="G377" s="201"/>
      <c r="H377" s="19"/>
      <c r="I377" s="201"/>
      <c r="J377" s="19"/>
      <c r="K377" s="201"/>
      <c r="L377" s="19"/>
      <c r="M377" s="201"/>
      <c r="N377" s="19"/>
      <c r="O377" s="201"/>
      <c r="P377" s="19"/>
      <c r="Q377" s="201"/>
      <c r="R377" s="19"/>
      <c r="S377" s="156">
        <f t="shared" ref="S377" si="95">S378</f>
        <v>682</v>
      </c>
      <c r="T377" s="19"/>
      <c r="U377" s="156">
        <f t="shared" ref="U377" si="96">U378</f>
        <v>682</v>
      </c>
      <c r="V377" s="19"/>
      <c r="W377" s="18"/>
      <c r="X377" s="137">
        <f t="shared" si="73"/>
        <v>0</v>
      </c>
    </row>
    <row r="378" spans="1:24" s="100" customFormat="1" ht="30">
      <c r="A378" s="53" t="s">
        <v>49</v>
      </c>
      <c r="B378" s="54" t="s">
        <v>1128</v>
      </c>
      <c r="C378" s="238" t="s">
        <v>477</v>
      </c>
      <c r="D378" s="18"/>
      <c r="E378" s="68" t="s">
        <v>127</v>
      </c>
      <c r="F378" s="78" t="s">
        <v>639</v>
      </c>
      <c r="G378" s="201">
        <v>2974</v>
      </c>
      <c r="H378" s="25"/>
      <c r="I378" s="201">
        <v>2974</v>
      </c>
      <c r="J378" s="19"/>
      <c r="K378" s="199">
        <v>2289.0079999999998</v>
      </c>
      <c r="L378" s="19"/>
      <c r="M378" s="201">
        <v>2289</v>
      </c>
      <c r="N378" s="25"/>
      <c r="O378" s="201">
        <v>2292</v>
      </c>
      <c r="P378" s="25"/>
      <c r="Q378" s="201">
        <v>2292</v>
      </c>
      <c r="R378" s="25"/>
      <c r="S378" s="158">
        <v>682</v>
      </c>
      <c r="T378" s="25"/>
      <c r="U378" s="158">
        <v>682</v>
      </c>
      <c r="V378" s="19"/>
      <c r="W378" s="18"/>
      <c r="X378" s="137">
        <f t="shared" si="73"/>
        <v>0</v>
      </c>
    </row>
    <row r="379" spans="1:24" s="100" customFormat="1" ht="16.5">
      <c r="A379" s="42" t="s">
        <v>53</v>
      </c>
      <c r="B379" s="183" t="s">
        <v>27</v>
      </c>
      <c r="C379" s="18"/>
      <c r="D379" s="18"/>
      <c r="E379" s="21"/>
      <c r="F379" s="21"/>
      <c r="G379" s="39">
        <f t="shared" ref="G379" si="97">G380</f>
        <v>0</v>
      </c>
      <c r="H379" s="19"/>
      <c r="I379" s="39">
        <f t="shared" ref="I379" si="98">I380</f>
        <v>0</v>
      </c>
      <c r="J379" s="19"/>
      <c r="K379" s="39">
        <f t="shared" ref="K379:M379" si="99">K380</f>
        <v>0</v>
      </c>
      <c r="L379" s="19"/>
      <c r="M379" s="39">
        <f t="shared" si="99"/>
        <v>0</v>
      </c>
      <c r="N379" s="19"/>
      <c r="O379" s="217">
        <f>+SUM(O380:O381)</f>
        <v>2997</v>
      </c>
      <c r="P379" s="19"/>
      <c r="Q379" s="217">
        <f>+SUM(Q380:Q381)</f>
        <v>2997</v>
      </c>
      <c r="R379" s="19"/>
      <c r="S379" s="217">
        <f>+SUM(S380:S381)</f>
        <v>4346</v>
      </c>
      <c r="T379" s="19"/>
      <c r="U379" s="217">
        <f>+SUM(U380:U381)</f>
        <v>4346</v>
      </c>
      <c r="V379" s="19"/>
      <c r="W379" s="18"/>
      <c r="X379" s="137">
        <f t="shared" si="73"/>
        <v>0</v>
      </c>
    </row>
    <row r="380" spans="1:24" s="101" customFormat="1" ht="16.5">
      <c r="A380" s="239" t="s">
        <v>17</v>
      </c>
      <c r="B380" s="240" t="s">
        <v>636</v>
      </c>
      <c r="C380" s="21"/>
      <c r="D380" s="21"/>
      <c r="E380" s="85"/>
      <c r="F380" s="13"/>
      <c r="G380" s="204"/>
      <c r="H380" s="25"/>
      <c r="I380" s="204"/>
      <c r="J380" s="25"/>
      <c r="K380" s="204"/>
      <c r="L380" s="25"/>
      <c r="M380" s="204"/>
      <c r="N380" s="25"/>
      <c r="O380" s="158">
        <v>1680</v>
      </c>
      <c r="P380" s="25"/>
      <c r="Q380" s="158">
        <v>1680</v>
      </c>
      <c r="R380" s="25"/>
      <c r="S380" s="158">
        <v>1680</v>
      </c>
      <c r="T380" s="25"/>
      <c r="U380" s="158">
        <v>1680</v>
      </c>
      <c r="V380" s="25"/>
      <c r="W380" s="21"/>
      <c r="X380" s="137">
        <f t="shared" si="73"/>
        <v>0</v>
      </c>
    </row>
    <row r="381" spans="1:24" s="101" customFormat="1" ht="16.5">
      <c r="A381" s="239"/>
      <c r="B381" s="50" t="s">
        <v>635</v>
      </c>
      <c r="C381" s="21"/>
      <c r="D381" s="21"/>
      <c r="E381" s="85"/>
      <c r="F381" s="13"/>
      <c r="G381" s="204"/>
      <c r="H381" s="25"/>
      <c r="I381" s="204"/>
      <c r="J381" s="25"/>
      <c r="K381" s="204"/>
      <c r="L381" s="25"/>
      <c r="M381" s="204"/>
      <c r="N381" s="25"/>
      <c r="O381" s="158">
        <v>1317</v>
      </c>
      <c r="P381" s="25"/>
      <c r="Q381" s="158">
        <v>1317</v>
      </c>
      <c r="R381" s="25"/>
      <c r="S381" s="158">
        <v>2666</v>
      </c>
      <c r="T381" s="25"/>
      <c r="U381" s="158">
        <v>2666</v>
      </c>
      <c r="V381" s="25"/>
      <c r="W381" s="21"/>
      <c r="X381" s="137">
        <f t="shared" si="73"/>
        <v>0</v>
      </c>
    </row>
    <row r="382" spans="1:24" s="100" customFormat="1" ht="16.5">
      <c r="A382" s="42" t="s">
        <v>54</v>
      </c>
      <c r="B382" s="183" t="s">
        <v>28</v>
      </c>
      <c r="C382" s="18"/>
      <c r="D382" s="18"/>
      <c r="E382" s="21"/>
      <c r="F382" s="21"/>
      <c r="G382" s="156">
        <f t="shared" ref="G382" si="100">+G383+G384</f>
        <v>4332</v>
      </c>
      <c r="H382" s="19"/>
      <c r="I382" s="156">
        <f t="shared" ref="I382:K382" si="101">+I383+I384</f>
        <v>4312</v>
      </c>
      <c r="J382" s="156">
        <f t="shared" si="101"/>
        <v>20</v>
      </c>
      <c r="K382" s="156">
        <f t="shared" si="101"/>
        <v>409</v>
      </c>
      <c r="L382" s="19"/>
      <c r="M382" s="156">
        <f t="shared" ref="M382" si="102">+M383+M384</f>
        <v>409</v>
      </c>
      <c r="N382" s="19"/>
      <c r="O382" s="156">
        <f t="shared" ref="O382" si="103">+O383+O384</f>
        <v>2383</v>
      </c>
      <c r="P382" s="19"/>
      <c r="Q382" s="156">
        <f t="shared" ref="Q382:S382" si="104">+Q383+Q384</f>
        <v>2383</v>
      </c>
      <c r="R382" s="19"/>
      <c r="S382" s="156">
        <f t="shared" si="104"/>
        <v>5272</v>
      </c>
      <c r="T382" s="19"/>
      <c r="U382" s="156">
        <f t="shared" ref="U382" si="105">+U383+U384</f>
        <v>5272</v>
      </c>
      <c r="V382" s="19"/>
      <c r="W382" s="18"/>
      <c r="X382" s="137">
        <f t="shared" si="73"/>
        <v>0</v>
      </c>
    </row>
    <row r="383" spans="1:24" s="100" customFormat="1" ht="16.5">
      <c r="A383" s="76" t="s">
        <v>17</v>
      </c>
      <c r="B383" s="235" t="s">
        <v>635</v>
      </c>
      <c r="C383" s="18"/>
      <c r="D383" s="18"/>
      <c r="E383" s="13"/>
      <c r="F383" s="79"/>
      <c r="G383" s="77"/>
      <c r="H383" s="19"/>
      <c r="I383" s="77"/>
      <c r="J383" s="19"/>
      <c r="K383" s="77"/>
      <c r="L383" s="19"/>
      <c r="M383" s="77"/>
      <c r="N383" s="19"/>
      <c r="O383" s="156">
        <v>1686</v>
      </c>
      <c r="P383" s="216"/>
      <c r="Q383" s="156">
        <v>1686</v>
      </c>
      <c r="R383" s="19"/>
      <c r="S383" s="156">
        <v>1686</v>
      </c>
      <c r="T383" s="19"/>
      <c r="U383" s="156">
        <v>1686</v>
      </c>
      <c r="V383" s="19"/>
      <c r="W383" s="18"/>
      <c r="X383" s="137">
        <f t="shared" si="73"/>
        <v>0</v>
      </c>
    </row>
    <row r="384" spans="1:24" s="100" customFormat="1" ht="16.5">
      <c r="A384" s="76" t="s">
        <v>52</v>
      </c>
      <c r="B384" s="84" t="s">
        <v>640</v>
      </c>
      <c r="C384" s="18"/>
      <c r="D384" s="18"/>
      <c r="E384" s="13"/>
      <c r="F384" s="79"/>
      <c r="G384" s="156">
        <f t="shared" ref="G384:S384" si="106">G385+G387</f>
        <v>4332</v>
      </c>
      <c r="H384" s="19"/>
      <c r="I384" s="156">
        <f t="shared" si="106"/>
        <v>4312</v>
      </c>
      <c r="J384" s="156">
        <f t="shared" si="106"/>
        <v>20</v>
      </c>
      <c r="K384" s="156">
        <f t="shared" si="106"/>
        <v>409</v>
      </c>
      <c r="L384" s="19"/>
      <c r="M384" s="156">
        <f t="shared" si="106"/>
        <v>409</v>
      </c>
      <c r="N384" s="19"/>
      <c r="O384" s="156">
        <f t="shared" si="106"/>
        <v>697</v>
      </c>
      <c r="P384" s="19"/>
      <c r="Q384" s="156">
        <f t="shared" si="106"/>
        <v>697</v>
      </c>
      <c r="R384" s="19"/>
      <c r="S384" s="156">
        <f t="shared" si="106"/>
        <v>3586</v>
      </c>
      <c r="T384" s="19"/>
      <c r="U384" s="156">
        <f t="shared" ref="U384" si="107">U385+U387</f>
        <v>3586</v>
      </c>
      <c r="V384" s="19"/>
      <c r="W384" s="18"/>
      <c r="X384" s="137">
        <f t="shared" si="73"/>
        <v>0</v>
      </c>
    </row>
    <row r="385" spans="1:24" s="100" customFormat="1" ht="16.5">
      <c r="A385" s="43" t="s">
        <v>49</v>
      </c>
      <c r="B385" s="170" t="s">
        <v>139</v>
      </c>
      <c r="C385" s="18"/>
      <c r="D385" s="18"/>
      <c r="E385" s="13"/>
      <c r="F385" s="79"/>
      <c r="G385" s="241">
        <f t="shared" ref="G385:S385" si="108">G386</f>
        <v>4050</v>
      </c>
      <c r="H385" s="19"/>
      <c r="I385" s="241">
        <f t="shared" si="108"/>
        <v>4050</v>
      </c>
      <c r="J385" s="19"/>
      <c r="K385" s="241">
        <f t="shared" si="108"/>
        <v>409</v>
      </c>
      <c r="L385" s="19"/>
      <c r="M385" s="241">
        <f t="shared" si="108"/>
        <v>409</v>
      </c>
      <c r="N385" s="19"/>
      <c r="O385" s="241">
        <f t="shared" si="108"/>
        <v>697</v>
      </c>
      <c r="P385" s="19"/>
      <c r="Q385" s="241">
        <f t="shared" si="108"/>
        <v>697</v>
      </c>
      <c r="R385" s="19"/>
      <c r="S385" s="241">
        <f t="shared" si="108"/>
        <v>3353</v>
      </c>
      <c r="T385" s="19"/>
      <c r="U385" s="241">
        <f t="shared" ref="U385" si="109">U386</f>
        <v>3353</v>
      </c>
      <c r="V385" s="19"/>
      <c r="W385" s="18"/>
      <c r="X385" s="137">
        <f t="shared" si="73"/>
        <v>0</v>
      </c>
    </row>
    <row r="386" spans="1:24" s="100" customFormat="1" ht="30">
      <c r="A386" s="43"/>
      <c r="B386" s="242" t="s">
        <v>641</v>
      </c>
      <c r="C386" s="13" t="s">
        <v>619</v>
      </c>
      <c r="D386" s="18"/>
      <c r="E386" s="13" t="s">
        <v>309</v>
      </c>
      <c r="F386" s="44" t="s">
        <v>642</v>
      </c>
      <c r="G386" s="77">
        <v>4050</v>
      </c>
      <c r="H386" s="19"/>
      <c r="I386" s="77">
        <v>4050</v>
      </c>
      <c r="J386" s="19"/>
      <c r="K386" s="77">
        <v>409</v>
      </c>
      <c r="L386" s="19"/>
      <c r="M386" s="77">
        <v>409</v>
      </c>
      <c r="N386" s="19"/>
      <c r="O386" s="77">
        <v>697</v>
      </c>
      <c r="P386" s="19"/>
      <c r="Q386" s="77">
        <v>697</v>
      </c>
      <c r="R386" s="19"/>
      <c r="S386" s="158">
        <v>3353</v>
      </c>
      <c r="T386" s="19"/>
      <c r="U386" s="158">
        <v>3353</v>
      </c>
      <c r="V386" s="19"/>
      <c r="W386" s="18"/>
      <c r="X386" s="137">
        <f t="shared" si="73"/>
        <v>0</v>
      </c>
    </row>
    <row r="387" spans="1:24" s="100" customFormat="1" ht="16.5">
      <c r="A387" s="43" t="s">
        <v>49</v>
      </c>
      <c r="B387" s="243" t="s">
        <v>386</v>
      </c>
      <c r="C387" s="244"/>
      <c r="D387" s="18"/>
      <c r="E387" s="13"/>
      <c r="F387" s="79"/>
      <c r="G387" s="241">
        <f t="shared" ref="G387" si="110">G388</f>
        <v>282</v>
      </c>
      <c r="H387" s="19"/>
      <c r="I387" s="241">
        <f t="shared" ref="I387:J387" si="111">I388</f>
        <v>262</v>
      </c>
      <c r="J387" s="241">
        <f t="shared" si="111"/>
        <v>20</v>
      </c>
      <c r="K387" s="77"/>
      <c r="L387" s="19"/>
      <c r="M387" s="77"/>
      <c r="N387" s="19"/>
      <c r="O387" s="77"/>
      <c r="P387" s="19"/>
      <c r="Q387" s="77"/>
      <c r="R387" s="19"/>
      <c r="S387" s="241">
        <f t="shared" ref="S387" si="112">S388</f>
        <v>233</v>
      </c>
      <c r="T387" s="19"/>
      <c r="U387" s="241">
        <f t="shared" ref="U387" si="113">U388</f>
        <v>233</v>
      </c>
      <c r="V387" s="19"/>
      <c r="W387" s="18"/>
      <c r="X387" s="137">
        <f t="shared" si="73"/>
        <v>0</v>
      </c>
    </row>
    <row r="388" spans="1:24" s="100" customFormat="1" ht="30">
      <c r="A388" s="43" t="s">
        <v>49</v>
      </c>
      <c r="B388" s="245" t="s">
        <v>1129</v>
      </c>
      <c r="C388" s="246" t="s">
        <v>619</v>
      </c>
      <c r="D388" s="247" t="s">
        <v>643</v>
      </c>
      <c r="E388" s="13">
        <v>2025</v>
      </c>
      <c r="F388" s="79" t="s">
        <v>1130</v>
      </c>
      <c r="G388" s="77">
        <v>282</v>
      </c>
      <c r="H388" s="19"/>
      <c r="I388" s="248">
        <v>262</v>
      </c>
      <c r="J388" s="25">
        <f>+G388-I388</f>
        <v>20</v>
      </c>
      <c r="K388" s="77"/>
      <c r="L388" s="19"/>
      <c r="M388" s="77"/>
      <c r="N388" s="19"/>
      <c r="O388" s="77"/>
      <c r="P388" s="19"/>
      <c r="Q388" s="77"/>
      <c r="R388" s="19"/>
      <c r="S388" s="213">
        <v>233</v>
      </c>
      <c r="T388" s="19"/>
      <c r="U388" s="213">
        <v>233</v>
      </c>
      <c r="V388" s="19"/>
      <c r="W388" s="18"/>
      <c r="X388" s="137">
        <f t="shared" si="73"/>
        <v>0</v>
      </c>
    </row>
    <row r="389" spans="1:24" s="100" customFormat="1" ht="16.5">
      <c r="A389" s="42">
        <v>6</v>
      </c>
      <c r="B389" s="183" t="s">
        <v>24</v>
      </c>
      <c r="C389" s="18"/>
      <c r="D389" s="18"/>
      <c r="E389" s="21"/>
      <c r="F389" s="21"/>
      <c r="G389" s="39">
        <f>+SUM(G390:G392)</f>
        <v>0</v>
      </c>
      <c r="H389" s="19"/>
      <c r="I389" s="39">
        <f>+SUM(I390:I392)</f>
        <v>0</v>
      </c>
      <c r="J389" s="19"/>
      <c r="K389" s="39">
        <f t="shared" ref="K389:M389" si="114">K390</f>
        <v>0</v>
      </c>
      <c r="L389" s="19"/>
      <c r="M389" s="39">
        <f t="shared" si="114"/>
        <v>0</v>
      </c>
      <c r="N389" s="19"/>
      <c r="O389" s="39">
        <f>+SUM(O390:O392)</f>
        <v>1217</v>
      </c>
      <c r="P389" s="19"/>
      <c r="Q389" s="39">
        <f>+SUM(Q390:Q392)</f>
        <v>1217</v>
      </c>
      <c r="R389" s="19"/>
      <c r="S389" s="217">
        <f>+SUM(S390:S392)</f>
        <v>2133</v>
      </c>
      <c r="T389" s="19"/>
      <c r="U389" s="217">
        <f>+SUM(U390:U392)</f>
        <v>2133</v>
      </c>
      <c r="V389" s="19"/>
      <c r="W389" s="18"/>
      <c r="X389" s="137">
        <f t="shared" si="73"/>
        <v>0</v>
      </c>
    </row>
    <row r="390" spans="1:24" s="101" customFormat="1" ht="16.5">
      <c r="A390" s="239" t="s">
        <v>17</v>
      </c>
      <c r="B390" s="240" t="s">
        <v>636</v>
      </c>
      <c r="C390" s="21"/>
      <c r="D390" s="21"/>
      <c r="E390" s="85"/>
      <c r="F390" s="13"/>
      <c r="G390" s="204"/>
      <c r="H390" s="25"/>
      <c r="I390" s="204"/>
      <c r="J390" s="25"/>
      <c r="K390" s="204"/>
      <c r="L390" s="25"/>
      <c r="M390" s="204"/>
      <c r="N390" s="25"/>
      <c r="O390" s="158"/>
      <c r="P390" s="25"/>
      <c r="Q390" s="158"/>
      <c r="R390" s="25"/>
      <c r="S390" s="158">
        <v>360</v>
      </c>
      <c r="T390" s="25"/>
      <c r="U390" s="158">
        <v>360</v>
      </c>
      <c r="V390" s="25"/>
      <c r="W390" s="21"/>
      <c r="X390" s="137">
        <f t="shared" si="73"/>
        <v>0</v>
      </c>
    </row>
    <row r="391" spans="1:24" s="101" customFormat="1" ht="16.5">
      <c r="A391" s="239" t="s">
        <v>52</v>
      </c>
      <c r="B391" s="249" t="s">
        <v>631</v>
      </c>
      <c r="C391" s="21"/>
      <c r="D391" s="21"/>
      <c r="E391" s="85"/>
      <c r="F391" s="13"/>
      <c r="G391" s="204"/>
      <c r="H391" s="25"/>
      <c r="I391" s="204"/>
      <c r="J391" s="25"/>
      <c r="K391" s="204"/>
      <c r="L391" s="25"/>
      <c r="M391" s="204"/>
      <c r="N391" s="25"/>
      <c r="O391" s="158">
        <v>1200</v>
      </c>
      <c r="P391" s="25"/>
      <c r="Q391" s="158">
        <v>1200</v>
      </c>
      <c r="R391" s="25"/>
      <c r="S391" s="158">
        <v>80</v>
      </c>
      <c r="T391" s="25"/>
      <c r="U391" s="158">
        <v>80</v>
      </c>
      <c r="V391" s="25"/>
      <c r="W391" s="21"/>
      <c r="X391" s="137">
        <f t="shared" si="73"/>
        <v>0</v>
      </c>
    </row>
    <row r="392" spans="1:24" s="101" customFormat="1" ht="16.5">
      <c r="A392" s="239" t="s">
        <v>114</v>
      </c>
      <c r="B392" s="50" t="s">
        <v>635</v>
      </c>
      <c r="C392" s="21"/>
      <c r="D392" s="21"/>
      <c r="E392" s="85"/>
      <c r="F392" s="13"/>
      <c r="G392" s="204"/>
      <c r="H392" s="25"/>
      <c r="I392" s="204"/>
      <c r="J392" s="25"/>
      <c r="K392" s="204"/>
      <c r="L392" s="25"/>
      <c r="M392" s="204"/>
      <c r="N392" s="25"/>
      <c r="O392" s="158">
        <v>17</v>
      </c>
      <c r="P392" s="25"/>
      <c r="Q392" s="158">
        <v>17</v>
      </c>
      <c r="R392" s="25"/>
      <c r="S392" s="158">
        <v>1693</v>
      </c>
      <c r="T392" s="25"/>
      <c r="U392" s="158">
        <v>1693</v>
      </c>
      <c r="V392" s="25"/>
      <c r="W392" s="21"/>
      <c r="X392" s="137">
        <f t="shared" si="73"/>
        <v>0</v>
      </c>
    </row>
    <row r="393" spans="1:24" s="100" customFormat="1" ht="16.5">
      <c r="A393" s="42">
        <v>7</v>
      </c>
      <c r="B393" s="183" t="s">
        <v>31</v>
      </c>
      <c r="C393" s="18"/>
      <c r="D393" s="18"/>
      <c r="E393" s="21"/>
      <c r="F393" s="21"/>
      <c r="G393" s="39">
        <f>+SUM(G394:G396)</f>
        <v>0</v>
      </c>
      <c r="H393" s="19"/>
      <c r="I393" s="39">
        <f>+SUM(I394:I396)</f>
        <v>0</v>
      </c>
      <c r="J393" s="19"/>
      <c r="K393" s="39">
        <f t="shared" ref="K393:M393" si="115">K394</f>
        <v>0</v>
      </c>
      <c r="L393" s="19"/>
      <c r="M393" s="39">
        <f t="shared" si="115"/>
        <v>0</v>
      </c>
      <c r="N393" s="19"/>
      <c r="O393" s="39">
        <f>+SUM(O394:O396)</f>
        <v>1062</v>
      </c>
      <c r="P393" s="19"/>
      <c r="Q393" s="39">
        <f>+SUM(Q394:Q396)</f>
        <v>1062</v>
      </c>
      <c r="R393" s="19"/>
      <c r="S393" s="217">
        <f>+SUM(S394:S396)</f>
        <v>2628</v>
      </c>
      <c r="T393" s="19"/>
      <c r="U393" s="217">
        <f>+SUM(U394:U396)</f>
        <v>2628</v>
      </c>
      <c r="V393" s="19"/>
      <c r="W393" s="18"/>
      <c r="X393" s="137">
        <f t="shared" si="73"/>
        <v>0</v>
      </c>
    </row>
    <row r="394" spans="1:24" s="101" customFormat="1" ht="16.5">
      <c r="A394" s="239" t="s">
        <v>17</v>
      </c>
      <c r="B394" s="240" t="s">
        <v>636</v>
      </c>
      <c r="C394" s="21"/>
      <c r="D394" s="21"/>
      <c r="E394" s="85"/>
      <c r="F394" s="13"/>
      <c r="G394" s="204"/>
      <c r="H394" s="25"/>
      <c r="I394" s="204"/>
      <c r="J394" s="25"/>
      <c r="K394" s="204"/>
      <c r="L394" s="25"/>
      <c r="M394" s="204"/>
      <c r="N394" s="25"/>
      <c r="O394" s="158">
        <v>200</v>
      </c>
      <c r="P394" s="25"/>
      <c r="Q394" s="158">
        <v>200</v>
      </c>
      <c r="R394" s="25"/>
      <c r="S394" s="158">
        <v>240</v>
      </c>
      <c r="T394" s="25"/>
      <c r="U394" s="158">
        <v>240</v>
      </c>
      <c r="V394" s="25"/>
      <c r="W394" s="21"/>
      <c r="X394" s="137">
        <f t="shared" ref="X394:X457" si="116">+G394-H394-I394-J394</f>
        <v>0</v>
      </c>
    </row>
    <row r="395" spans="1:24" s="101" customFormat="1" ht="16.5">
      <c r="A395" s="239" t="s">
        <v>52</v>
      </c>
      <c r="B395" s="249" t="s">
        <v>631</v>
      </c>
      <c r="C395" s="21"/>
      <c r="D395" s="21"/>
      <c r="E395" s="85"/>
      <c r="F395" s="13"/>
      <c r="G395" s="204"/>
      <c r="H395" s="25"/>
      <c r="I395" s="204"/>
      <c r="J395" s="25"/>
      <c r="K395" s="204"/>
      <c r="L395" s="25"/>
      <c r="M395" s="204"/>
      <c r="N395" s="25"/>
      <c r="O395" s="158">
        <v>720</v>
      </c>
      <c r="P395" s="25"/>
      <c r="Q395" s="158">
        <v>720</v>
      </c>
      <c r="R395" s="25"/>
      <c r="S395" s="158">
        <v>1000</v>
      </c>
      <c r="T395" s="25"/>
      <c r="U395" s="158">
        <v>1000</v>
      </c>
      <c r="V395" s="25"/>
      <c r="W395" s="21"/>
      <c r="X395" s="137">
        <f t="shared" si="116"/>
        <v>0</v>
      </c>
    </row>
    <row r="396" spans="1:24" s="101" customFormat="1" ht="16.5">
      <c r="A396" s="239" t="s">
        <v>114</v>
      </c>
      <c r="B396" s="50" t="s">
        <v>635</v>
      </c>
      <c r="C396" s="21"/>
      <c r="D396" s="21"/>
      <c r="E396" s="85"/>
      <c r="F396" s="13"/>
      <c r="G396" s="204"/>
      <c r="H396" s="25"/>
      <c r="I396" s="204"/>
      <c r="J396" s="25"/>
      <c r="K396" s="204"/>
      <c r="L396" s="25"/>
      <c r="M396" s="204"/>
      <c r="N396" s="25"/>
      <c r="O396" s="158">
        <v>142</v>
      </c>
      <c r="P396" s="25"/>
      <c r="Q396" s="158">
        <v>142</v>
      </c>
      <c r="R396" s="25"/>
      <c r="S396" s="158">
        <v>1388</v>
      </c>
      <c r="T396" s="25"/>
      <c r="U396" s="158">
        <v>1388</v>
      </c>
      <c r="V396" s="25"/>
      <c r="W396" s="21"/>
      <c r="X396" s="137">
        <f t="shared" si="116"/>
        <v>0</v>
      </c>
    </row>
    <row r="397" spans="1:24" s="100" customFormat="1" ht="42.75">
      <c r="A397" s="42" t="s">
        <v>5</v>
      </c>
      <c r="B397" s="183" t="s">
        <v>98</v>
      </c>
      <c r="C397" s="18"/>
      <c r="D397" s="18"/>
      <c r="E397" s="21"/>
      <c r="F397" s="21"/>
      <c r="G397" s="39">
        <f>G398+G401+G404+G407+G410+G413+G416</f>
        <v>127535</v>
      </c>
      <c r="H397" s="19"/>
      <c r="I397" s="39">
        <f>I398+I401+I404+I407+I410+I413+I416</f>
        <v>107155</v>
      </c>
      <c r="J397" s="39">
        <f>J398+J401+J404+J407+J410+J413+J416</f>
        <v>20380</v>
      </c>
      <c r="K397" s="39">
        <f>K398+K401+K404+K407+K410+K413+K416</f>
        <v>55183.937092000007</v>
      </c>
      <c r="L397" s="19"/>
      <c r="M397" s="39">
        <f>M398+M401+M404+M407+M410+M413+M416</f>
        <v>55183.937092000007</v>
      </c>
      <c r="N397" s="19"/>
      <c r="O397" s="39">
        <f>O398+O401+O404+O407+O410+O413+O416</f>
        <v>75059.429999999993</v>
      </c>
      <c r="P397" s="19"/>
      <c r="Q397" s="39">
        <f>Q398+Q401+Q404+Q407+Q410+Q413+Q416</f>
        <v>75059.429999999993</v>
      </c>
      <c r="R397" s="19"/>
      <c r="S397" s="39">
        <f>S398+S401+S404+S407+S410+S413+S416</f>
        <v>32095</v>
      </c>
      <c r="T397" s="19"/>
      <c r="U397" s="39">
        <f>U398+U401+U404+U407+U410+U413+U416</f>
        <v>32095</v>
      </c>
      <c r="V397" s="19"/>
      <c r="W397" s="18"/>
      <c r="X397" s="137">
        <f t="shared" si="116"/>
        <v>0</v>
      </c>
    </row>
    <row r="398" spans="1:24" s="100" customFormat="1" ht="16.5">
      <c r="A398" s="42" t="s">
        <v>20</v>
      </c>
      <c r="B398" s="183" t="s">
        <v>32</v>
      </c>
      <c r="C398" s="18"/>
      <c r="D398" s="18"/>
      <c r="E398" s="21"/>
      <c r="F398" s="21"/>
      <c r="G398" s="39">
        <f>G399</f>
        <v>10500</v>
      </c>
      <c r="H398" s="19"/>
      <c r="I398" s="39">
        <f t="shared" ref="I398:K399" si="117">I399</f>
        <v>8118</v>
      </c>
      <c r="J398" s="39">
        <f t="shared" si="117"/>
        <v>2382</v>
      </c>
      <c r="K398" s="39">
        <f t="shared" si="117"/>
        <v>4407</v>
      </c>
      <c r="L398" s="19"/>
      <c r="M398" s="39">
        <f t="shared" ref="M398:M399" si="118">M399</f>
        <v>4407</v>
      </c>
      <c r="N398" s="19"/>
      <c r="O398" s="39">
        <f t="shared" ref="O398:O399" si="119">O399</f>
        <v>6314.43</v>
      </c>
      <c r="P398" s="19"/>
      <c r="Q398" s="39">
        <f t="shared" ref="Q398:Q399" si="120">Q399</f>
        <v>6314.43</v>
      </c>
      <c r="R398" s="19"/>
      <c r="S398" s="217">
        <f t="shared" ref="S398:S399" si="121">S399</f>
        <v>1803</v>
      </c>
      <c r="T398" s="19"/>
      <c r="U398" s="217">
        <f t="shared" ref="U398:U399" si="122">U399</f>
        <v>1803</v>
      </c>
      <c r="V398" s="19"/>
      <c r="W398" s="18"/>
      <c r="X398" s="137">
        <f t="shared" si="116"/>
        <v>0</v>
      </c>
    </row>
    <row r="399" spans="1:24" s="100" customFormat="1" ht="16.5">
      <c r="A399" s="42"/>
      <c r="B399" s="183" t="s">
        <v>139</v>
      </c>
      <c r="C399" s="18"/>
      <c r="D399" s="18"/>
      <c r="E399" s="21"/>
      <c r="F399" s="21"/>
      <c r="G399" s="39">
        <f>G400</f>
        <v>10500</v>
      </c>
      <c r="H399" s="19"/>
      <c r="I399" s="39">
        <f t="shared" si="117"/>
        <v>8118</v>
      </c>
      <c r="J399" s="39">
        <f t="shared" si="117"/>
        <v>2382</v>
      </c>
      <c r="K399" s="39">
        <f t="shared" si="117"/>
        <v>4407</v>
      </c>
      <c r="L399" s="19"/>
      <c r="M399" s="39">
        <f t="shared" si="118"/>
        <v>4407</v>
      </c>
      <c r="N399" s="19"/>
      <c r="O399" s="39">
        <f t="shared" si="119"/>
        <v>6314.43</v>
      </c>
      <c r="P399" s="19"/>
      <c r="Q399" s="39">
        <f t="shared" si="120"/>
        <v>6314.43</v>
      </c>
      <c r="R399" s="19"/>
      <c r="S399" s="217">
        <f t="shared" si="121"/>
        <v>1803</v>
      </c>
      <c r="T399" s="19"/>
      <c r="U399" s="217">
        <f t="shared" si="122"/>
        <v>1803</v>
      </c>
      <c r="V399" s="19"/>
      <c r="W399" s="18"/>
      <c r="X399" s="137">
        <f t="shared" si="116"/>
        <v>0</v>
      </c>
    </row>
    <row r="400" spans="1:24" s="100" customFormat="1" ht="45">
      <c r="A400" s="43" t="s">
        <v>49</v>
      </c>
      <c r="B400" s="250" t="s">
        <v>177</v>
      </c>
      <c r="C400" s="38" t="s">
        <v>32</v>
      </c>
      <c r="D400" s="18"/>
      <c r="E400" s="38" t="s">
        <v>545</v>
      </c>
      <c r="F400" s="38" t="s">
        <v>644</v>
      </c>
      <c r="G400" s="251">
        <v>10500</v>
      </c>
      <c r="H400" s="19"/>
      <c r="I400" s="46">
        <v>8118</v>
      </c>
      <c r="J400" s="25">
        <f>+G400-I400</f>
        <v>2382</v>
      </c>
      <c r="K400" s="46">
        <v>4407</v>
      </c>
      <c r="L400" s="19"/>
      <c r="M400" s="46">
        <v>4407</v>
      </c>
      <c r="N400" s="19"/>
      <c r="O400" s="46">
        <v>6314.43</v>
      </c>
      <c r="P400" s="19"/>
      <c r="Q400" s="46">
        <v>6314.43</v>
      </c>
      <c r="R400" s="19"/>
      <c r="S400" s="205">
        <v>1803</v>
      </c>
      <c r="T400" s="19"/>
      <c r="U400" s="205">
        <v>1803</v>
      </c>
      <c r="V400" s="19"/>
      <c r="W400" s="18"/>
      <c r="X400" s="137">
        <f t="shared" si="116"/>
        <v>0</v>
      </c>
    </row>
    <row r="401" spans="1:24" s="100" customFormat="1" ht="16.5">
      <c r="A401" s="42" t="s">
        <v>21</v>
      </c>
      <c r="B401" s="183" t="s">
        <v>25</v>
      </c>
      <c r="C401" s="18"/>
      <c r="D401" s="18"/>
      <c r="E401" s="21"/>
      <c r="F401" s="21"/>
      <c r="G401" s="39">
        <f>G402</f>
        <v>5740</v>
      </c>
      <c r="H401" s="19"/>
      <c r="I401" s="39">
        <f t="shared" ref="I401:I402" si="123">I402</f>
        <v>5740</v>
      </c>
      <c r="J401" s="19"/>
      <c r="K401" s="39">
        <f t="shared" ref="K401:K402" si="124">K402</f>
        <v>427.14699999999999</v>
      </c>
      <c r="L401" s="19"/>
      <c r="M401" s="39">
        <f t="shared" ref="M401:M402" si="125">M402</f>
        <v>427.14699999999999</v>
      </c>
      <c r="N401" s="19"/>
      <c r="O401" s="39">
        <f t="shared" ref="O401:O402" si="126">O402</f>
        <v>4467</v>
      </c>
      <c r="P401" s="19"/>
      <c r="Q401" s="39">
        <f t="shared" ref="Q401:Q402" si="127">Q402</f>
        <v>4467</v>
      </c>
      <c r="R401" s="19"/>
      <c r="S401" s="217">
        <f t="shared" ref="S401:S402" si="128">S402</f>
        <v>1273</v>
      </c>
      <c r="T401" s="19"/>
      <c r="U401" s="217">
        <f t="shared" ref="U401:U402" si="129">U402</f>
        <v>1273</v>
      </c>
      <c r="V401" s="19"/>
      <c r="W401" s="18"/>
      <c r="X401" s="137">
        <f t="shared" si="116"/>
        <v>0</v>
      </c>
    </row>
    <row r="402" spans="1:24" s="100" customFormat="1" ht="16.5">
      <c r="A402" s="42"/>
      <c r="B402" s="183" t="s">
        <v>139</v>
      </c>
      <c r="C402" s="18"/>
      <c r="D402" s="18"/>
      <c r="E402" s="21"/>
      <c r="F402" s="21"/>
      <c r="G402" s="39">
        <f>G403</f>
        <v>5740</v>
      </c>
      <c r="H402" s="19"/>
      <c r="I402" s="39">
        <f t="shared" si="123"/>
        <v>5740</v>
      </c>
      <c r="J402" s="19"/>
      <c r="K402" s="39">
        <f t="shared" si="124"/>
        <v>427.14699999999999</v>
      </c>
      <c r="L402" s="19"/>
      <c r="M402" s="39">
        <f t="shared" si="125"/>
        <v>427.14699999999999</v>
      </c>
      <c r="N402" s="19"/>
      <c r="O402" s="39">
        <f t="shared" si="126"/>
        <v>4467</v>
      </c>
      <c r="P402" s="19"/>
      <c r="Q402" s="39">
        <f t="shared" si="127"/>
        <v>4467</v>
      </c>
      <c r="R402" s="19"/>
      <c r="S402" s="217">
        <f t="shared" si="128"/>
        <v>1273</v>
      </c>
      <c r="T402" s="19"/>
      <c r="U402" s="217">
        <f t="shared" si="129"/>
        <v>1273</v>
      </c>
      <c r="V402" s="19"/>
      <c r="W402" s="18"/>
      <c r="X402" s="137">
        <f t="shared" si="116"/>
        <v>0</v>
      </c>
    </row>
    <row r="403" spans="1:24" s="100" customFormat="1" ht="30">
      <c r="A403" s="43" t="s">
        <v>49</v>
      </c>
      <c r="B403" s="197" t="s">
        <v>178</v>
      </c>
      <c r="C403" s="18"/>
      <c r="D403" s="18"/>
      <c r="E403" s="38" t="s">
        <v>545</v>
      </c>
      <c r="F403" s="38" t="s">
        <v>645</v>
      </c>
      <c r="G403" s="41">
        <f t="shared" ref="G403" si="130">+H403+I403+J403</f>
        <v>5740</v>
      </c>
      <c r="H403" s="19"/>
      <c r="I403" s="41">
        <v>5740</v>
      </c>
      <c r="J403" s="19"/>
      <c r="K403" s="41">
        <v>427.14699999999999</v>
      </c>
      <c r="L403" s="19"/>
      <c r="M403" s="41">
        <v>427.14699999999999</v>
      </c>
      <c r="N403" s="19"/>
      <c r="O403" s="41">
        <v>4467</v>
      </c>
      <c r="P403" s="19"/>
      <c r="Q403" s="41">
        <v>4467</v>
      </c>
      <c r="R403" s="19"/>
      <c r="S403" s="158">
        <v>1273</v>
      </c>
      <c r="T403" s="19"/>
      <c r="U403" s="158">
        <v>1273</v>
      </c>
      <c r="V403" s="19"/>
      <c r="W403" s="18"/>
      <c r="X403" s="137">
        <f t="shared" si="116"/>
        <v>0</v>
      </c>
    </row>
    <row r="404" spans="1:24" s="100" customFormat="1" ht="16.5">
      <c r="A404" s="42" t="s">
        <v>51</v>
      </c>
      <c r="B404" s="183" t="s">
        <v>23</v>
      </c>
      <c r="C404" s="18"/>
      <c r="D404" s="18"/>
      <c r="E404" s="21"/>
      <c r="F404" s="21"/>
      <c r="G404" s="39">
        <f>G405</f>
        <v>14500</v>
      </c>
      <c r="H404" s="19"/>
      <c r="I404" s="39">
        <f t="shared" ref="I404:K405" si="131">I405</f>
        <v>11136</v>
      </c>
      <c r="J404" s="39">
        <f t="shared" si="131"/>
        <v>3364</v>
      </c>
      <c r="K404" s="39">
        <f t="shared" si="131"/>
        <v>6805</v>
      </c>
      <c r="L404" s="19"/>
      <c r="M404" s="39">
        <f t="shared" ref="M404:M405" si="132">M405</f>
        <v>6805</v>
      </c>
      <c r="N404" s="19"/>
      <c r="O404" s="39">
        <f t="shared" ref="O404:O405" si="133">O405</f>
        <v>8664</v>
      </c>
      <c r="P404" s="19"/>
      <c r="Q404" s="39">
        <f t="shared" ref="Q404:Q405" si="134">Q405</f>
        <v>8664</v>
      </c>
      <c r="R404" s="19"/>
      <c r="S404" s="217">
        <f t="shared" ref="S404:S405" si="135">S405</f>
        <v>2472</v>
      </c>
      <c r="T404" s="19"/>
      <c r="U404" s="217">
        <f t="shared" ref="U404:U405" si="136">U405</f>
        <v>2472</v>
      </c>
      <c r="V404" s="19"/>
      <c r="W404" s="18"/>
      <c r="X404" s="137">
        <f t="shared" si="116"/>
        <v>0</v>
      </c>
    </row>
    <row r="405" spans="1:24" s="100" customFormat="1" ht="16.5">
      <c r="A405" s="42"/>
      <c r="B405" s="183" t="s">
        <v>139</v>
      </c>
      <c r="C405" s="18"/>
      <c r="D405" s="18"/>
      <c r="E405" s="21"/>
      <c r="F405" s="21"/>
      <c r="G405" s="39">
        <f>G406</f>
        <v>14500</v>
      </c>
      <c r="H405" s="19"/>
      <c r="I405" s="39">
        <f t="shared" si="131"/>
        <v>11136</v>
      </c>
      <c r="J405" s="39">
        <f t="shared" si="131"/>
        <v>3364</v>
      </c>
      <c r="K405" s="39">
        <f t="shared" si="131"/>
        <v>6805</v>
      </c>
      <c r="L405" s="19"/>
      <c r="M405" s="39">
        <f t="shared" si="132"/>
        <v>6805</v>
      </c>
      <c r="N405" s="19"/>
      <c r="O405" s="39">
        <f t="shared" si="133"/>
        <v>8664</v>
      </c>
      <c r="P405" s="19"/>
      <c r="Q405" s="39">
        <f t="shared" si="134"/>
        <v>8664</v>
      </c>
      <c r="R405" s="19"/>
      <c r="S405" s="217">
        <f t="shared" si="135"/>
        <v>2472</v>
      </c>
      <c r="T405" s="19"/>
      <c r="U405" s="217">
        <f t="shared" si="136"/>
        <v>2472</v>
      </c>
      <c r="V405" s="19"/>
      <c r="W405" s="18"/>
      <c r="X405" s="137">
        <f t="shared" si="116"/>
        <v>0</v>
      </c>
    </row>
    <row r="406" spans="1:24" s="100" customFormat="1" ht="45">
      <c r="A406" s="43" t="s">
        <v>49</v>
      </c>
      <c r="B406" s="212" t="s">
        <v>179</v>
      </c>
      <c r="C406" s="18"/>
      <c r="D406" s="18"/>
      <c r="E406" s="38" t="s">
        <v>545</v>
      </c>
      <c r="F406" s="21" t="s">
        <v>646</v>
      </c>
      <c r="G406" s="201">
        <v>14500</v>
      </c>
      <c r="H406" s="19"/>
      <c r="I406" s="207">
        <v>11136</v>
      </c>
      <c r="J406" s="25">
        <f>+G406-I406</f>
        <v>3364</v>
      </c>
      <c r="K406" s="41">
        <v>6805</v>
      </c>
      <c r="L406" s="19"/>
      <c r="M406" s="41">
        <v>6805</v>
      </c>
      <c r="N406" s="19"/>
      <c r="O406" s="41">
        <v>8664</v>
      </c>
      <c r="P406" s="19"/>
      <c r="Q406" s="41">
        <v>8664</v>
      </c>
      <c r="R406" s="19"/>
      <c r="S406" s="158">
        <v>2472</v>
      </c>
      <c r="T406" s="19"/>
      <c r="U406" s="158">
        <v>2472</v>
      </c>
      <c r="V406" s="19"/>
      <c r="W406" s="18"/>
      <c r="X406" s="137">
        <f t="shared" si="116"/>
        <v>0</v>
      </c>
    </row>
    <row r="407" spans="1:24" s="100" customFormat="1" ht="16.5">
      <c r="A407" s="42" t="s">
        <v>53</v>
      </c>
      <c r="B407" s="183" t="s">
        <v>26</v>
      </c>
      <c r="C407" s="18"/>
      <c r="D407" s="18"/>
      <c r="E407" s="21"/>
      <c r="F407" s="21"/>
      <c r="G407" s="39">
        <f>G408</f>
        <v>21000</v>
      </c>
      <c r="H407" s="19"/>
      <c r="I407" s="39">
        <f t="shared" ref="I407:K408" si="137">I408</f>
        <v>20665</v>
      </c>
      <c r="J407" s="39">
        <f t="shared" si="137"/>
        <v>335</v>
      </c>
      <c r="K407" s="39">
        <f t="shared" si="137"/>
        <v>9578.0400000000009</v>
      </c>
      <c r="L407" s="19"/>
      <c r="M407" s="39">
        <f t="shared" ref="M407:M408" si="138">M408</f>
        <v>9578.0400000000009</v>
      </c>
      <c r="N407" s="19"/>
      <c r="O407" s="39">
        <f t="shared" ref="O407:O408" si="139">O408</f>
        <v>16078</v>
      </c>
      <c r="P407" s="19"/>
      <c r="Q407" s="39">
        <f t="shared" ref="Q407:Q408" si="140">Q408</f>
        <v>16078</v>
      </c>
      <c r="R407" s="19"/>
      <c r="S407" s="217">
        <f t="shared" ref="S407:S408" si="141">S408</f>
        <v>4587</v>
      </c>
      <c r="T407" s="19"/>
      <c r="U407" s="217">
        <f t="shared" ref="U407:U408" si="142">U408</f>
        <v>4587</v>
      </c>
      <c r="V407" s="19"/>
      <c r="W407" s="18"/>
      <c r="X407" s="137">
        <f t="shared" si="116"/>
        <v>0</v>
      </c>
    </row>
    <row r="408" spans="1:24" s="100" customFormat="1" ht="16.5">
      <c r="A408" s="42"/>
      <c r="B408" s="183" t="s">
        <v>139</v>
      </c>
      <c r="C408" s="18"/>
      <c r="D408" s="18"/>
      <c r="E408" s="21"/>
      <c r="F408" s="21"/>
      <c r="G408" s="39">
        <f>G409</f>
        <v>21000</v>
      </c>
      <c r="H408" s="19"/>
      <c r="I408" s="39">
        <f t="shared" si="137"/>
        <v>20665</v>
      </c>
      <c r="J408" s="39">
        <f t="shared" si="137"/>
        <v>335</v>
      </c>
      <c r="K408" s="39">
        <f t="shared" si="137"/>
        <v>9578.0400000000009</v>
      </c>
      <c r="L408" s="19"/>
      <c r="M408" s="39">
        <f t="shared" si="138"/>
        <v>9578.0400000000009</v>
      </c>
      <c r="N408" s="19"/>
      <c r="O408" s="39">
        <f t="shared" si="139"/>
        <v>16078</v>
      </c>
      <c r="P408" s="19"/>
      <c r="Q408" s="39">
        <f t="shared" si="140"/>
        <v>16078</v>
      </c>
      <c r="R408" s="19"/>
      <c r="S408" s="217">
        <f t="shared" si="141"/>
        <v>4587</v>
      </c>
      <c r="T408" s="19"/>
      <c r="U408" s="217">
        <f t="shared" si="142"/>
        <v>4587</v>
      </c>
      <c r="V408" s="19"/>
      <c r="W408" s="18"/>
      <c r="X408" s="137">
        <f t="shared" si="116"/>
        <v>0</v>
      </c>
    </row>
    <row r="409" spans="1:24" s="100" customFormat="1" ht="30">
      <c r="A409" s="43" t="s">
        <v>49</v>
      </c>
      <c r="B409" s="54" t="s">
        <v>180</v>
      </c>
      <c r="C409" s="18"/>
      <c r="D409" s="18"/>
      <c r="E409" s="38" t="s">
        <v>545</v>
      </c>
      <c r="F409" s="13" t="s">
        <v>647</v>
      </c>
      <c r="G409" s="204">
        <v>21000</v>
      </c>
      <c r="H409" s="19"/>
      <c r="I409" s="204">
        <v>20665</v>
      </c>
      <c r="J409" s="25">
        <f>+G409-I409</f>
        <v>335</v>
      </c>
      <c r="K409" s="41">
        <v>9578.0400000000009</v>
      </c>
      <c r="L409" s="19"/>
      <c r="M409" s="41">
        <v>9578.0400000000009</v>
      </c>
      <c r="N409" s="19"/>
      <c r="O409" s="41">
        <v>16078</v>
      </c>
      <c r="P409" s="19"/>
      <c r="Q409" s="41">
        <v>16078</v>
      </c>
      <c r="R409" s="19"/>
      <c r="S409" s="205">
        <v>4587</v>
      </c>
      <c r="T409" s="19"/>
      <c r="U409" s="205">
        <v>4587</v>
      </c>
      <c r="V409" s="19"/>
      <c r="W409" s="18"/>
      <c r="X409" s="137">
        <f t="shared" si="116"/>
        <v>0</v>
      </c>
    </row>
    <row r="410" spans="1:24" s="100" customFormat="1" ht="16.5">
      <c r="A410" s="42" t="s">
        <v>54</v>
      </c>
      <c r="B410" s="183" t="s">
        <v>27</v>
      </c>
      <c r="C410" s="18"/>
      <c r="D410" s="18"/>
      <c r="E410" s="21"/>
      <c r="F410" s="21"/>
      <c r="G410" s="39">
        <f>G411</f>
        <v>22395</v>
      </c>
      <c r="H410" s="19"/>
      <c r="I410" s="39">
        <f>I411</f>
        <v>20395</v>
      </c>
      <c r="J410" s="39">
        <f>J411</f>
        <v>2000</v>
      </c>
      <c r="K410" s="39">
        <f>K411</f>
        <v>1082.7750000000001</v>
      </c>
      <c r="L410" s="19"/>
      <c r="M410" s="39">
        <f>M411</f>
        <v>1082.7750000000001</v>
      </c>
      <c r="N410" s="19"/>
      <c r="O410" s="39">
        <f>O411</f>
        <v>6948</v>
      </c>
      <c r="P410" s="19"/>
      <c r="Q410" s="39">
        <f>Q411</f>
        <v>6948</v>
      </c>
      <c r="R410" s="19"/>
      <c r="S410" s="39">
        <f>S411</f>
        <v>13447</v>
      </c>
      <c r="T410" s="19"/>
      <c r="U410" s="39">
        <f>U411</f>
        <v>13447</v>
      </c>
      <c r="V410" s="19"/>
      <c r="W410" s="18"/>
      <c r="X410" s="137">
        <f t="shared" si="116"/>
        <v>0</v>
      </c>
    </row>
    <row r="411" spans="1:24" s="100" customFormat="1" ht="16.5">
      <c r="A411" s="55"/>
      <c r="B411" s="252" t="s">
        <v>139</v>
      </c>
      <c r="C411" s="18"/>
      <c r="D411" s="18"/>
      <c r="E411" s="13"/>
      <c r="F411" s="81"/>
      <c r="G411" s="229">
        <f>SUM(G412)</f>
        <v>22395</v>
      </c>
      <c r="H411" s="19"/>
      <c r="I411" s="229">
        <f t="shared" ref="I411:K411" si="143">SUM(I412)</f>
        <v>20395</v>
      </c>
      <c r="J411" s="229">
        <f t="shared" si="143"/>
        <v>2000</v>
      </c>
      <c r="K411" s="229">
        <f t="shared" si="143"/>
        <v>1082.7750000000001</v>
      </c>
      <c r="L411" s="19"/>
      <c r="M411" s="229">
        <f t="shared" ref="M411" si="144">SUM(M412)</f>
        <v>1082.7750000000001</v>
      </c>
      <c r="N411" s="19"/>
      <c r="O411" s="229">
        <f t="shared" ref="O411" si="145">SUM(O412)</f>
        <v>6948</v>
      </c>
      <c r="P411" s="19"/>
      <c r="Q411" s="229">
        <f t="shared" ref="Q411" si="146">SUM(Q412)</f>
        <v>6948</v>
      </c>
      <c r="R411" s="19"/>
      <c r="S411" s="156">
        <f t="shared" ref="S411" si="147">SUM(S412)</f>
        <v>13447</v>
      </c>
      <c r="T411" s="19"/>
      <c r="U411" s="156">
        <f t="shared" ref="U411" si="148">SUM(U412)</f>
        <v>13447</v>
      </c>
      <c r="V411" s="19"/>
      <c r="W411" s="18"/>
      <c r="X411" s="137">
        <f t="shared" si="116"/>
        <v>0</v>
      </c>
    </row>
    <row r="412" spans="1:24" s="100" customFormat="1" ht="30">
      <c r="A412" s="43" t="s">
        <v>49</v>
      </c>
      <c r="B412" s="54" t="s">
        <v>181</v>
      </c>
      <c r="C412" s="13" t="s">
        <v>1112</v>
      </c>
      <c r="D412" s="18"/>
      <c r="E412" s="13" t="s">
        <v>127</v>
      </c>
      <c r="F412" s="13" t="s">
        <v>648</v>
      </c>
      <c r="G412" s="207">
        <v>22395</v>
      </c>
      <c r="H412" s="19"/>
      <c r="I412" s="207">
        <v>20395</v>
      </c>
      <c r="J412" s="19">
        <f>+G412-I412</f>
        <v>2000</v>
      </c>
      <c r="K412" s="207">
        <v>1082.7750000000001</v>
      </c>
      <c r="L412" s="19"/>
      <c r="M412" s="207">
        <v>1082.7750000000001</v>
      </c>
      <c r="N412" s="19"/>
      <c r="O412" s="207">
        <v>6948</v>
      </c>
      <c r="P412" s="19"/>
      <c r="Q412" s="207">
        <v>6948</v>
      </c>
      <c r="R412" s="19"/>
      <c r="S412" s="205">
        <v>13447</v>
      </c>
      <c r="T412" s="19"/>
      <c r="U412" s="205">
        <v>13447</v>
      </c>
      <c r="V412" s="19"/>
      <c r="W412" s="18"/>
      <c r="X412" s="137">
        <f t="shared" si="116"/>
        <v>0</v>
      </c>
    </row>
    <row r="413" spans="1:24" s="100" customFormat="1" ht="16.5">
      <c r="A413" s="42" t="s">
        <v>56</v>
      </c>
      <c r="B413" s="183" t="s">
        <v>28</v>
      </c>
      <c r="C413" s="18"/>
      <c r="D413" s="18"/>
      <c r="E413" s="21"/>
      <c r="F413" s="21"/>
      <c r="G413" s="39">
        <f>G414</f>
        <v>14900</v>
      </c>
      <c r="H413" s="19"/>
      <c r="I413" s="39">
        <f t="shared" ref="I413:K414" si="149">I414</f>
        <v>11481</v>
      </c>
      <c r="J413" s="39">
        <f t="shared" si="149"/>
        <v>3419</v>
      </c>
      <c r="K413" s="39">
        <f t="shared" si="149"/>
        <v>6942.0730000000003</v>
      </c>
      <c r="L413" s="19"/>
      <c r="M413" s="39">
        <f t="shared" ref="M413:M414" si="150">M414</f>
        <v>6942.0730000000003</v>
      </c>
      <c r="N413" s="19"/>
      <c r="O413" s="39">
        <f t="shared" ref="O413:O414" si="151">O414</f>
        <v>9690</v>
      </c>
      <c r="P413" s="19"/>
      <c r="Q413" s="39">
        <f t="shared" ref="Q413:Q414" si="152">Q414</f>
        <v>9690</v>
      </c>
      <c r="R413" s="19"/>
      <c r="S413" s="217">
        <f t="shared" ref="S413:S414" si="153">S414</f>
        <v>1791</v>
      </c>
      <c r="T413" s="19"/>
      <c r="U413" s="217">
        <f t="shared" ref="U413:U414" si="154">U414</f>
        <v>1791</v>
      </c>
      <c r="V413" s="19"/>
      <c r="W413" s="18"/>
      <c r="X413" s="137">
        <f t="shared" si="116"/>
        <v>0</v>
      </c>
    </row>
    <row r="414" spans="1:24" s="100" customFormat="1" ht="16.5">
      <c r="A414" s="42"/>
      <c r="B414" s="252" t="s">
        <v>139</v>
      </c>
      <c r="C414" s="18"/>
      <c r="D414" s="18"/>
      <c r="E414" s="21"/>
      <c r="F414" s="21"/>
      <c r="G414" s="39">
        <f>G415</f>
        <v>14900</v>
      </c>
      <c r="H414" s="19"/>
      <c r="I414" s="39">
        <f t="shared" si="149"/>
        <v>11481</v>
      </c>
      <c r="J414" s="39">
        <f t="shared" si="149"/>
        <v>3419</v>
      </c>
      <c r="K414" s="39">
        <f t="shared" si="149"/>
        <v>6942.0730000000003</v>
      </c>
      <c r="L414" s="19"/>
      <c r="M414" s="39">
        <f t="shared" si="150"/>
        <v>6942.0730000000003</v>
      </c>
      <c r="N414" s="19"/>
      <c r="O414" s="39">
        <f t="shared" si="151"/>
        <v>9690</v>
      </c>
      <c r="P414" s="19"/>
      <c r="Q414" s="39">
        <f t="shared" si="152"/>
        <v>9690</v>
      </c>
      <c r="R414" s="19"/>
      <c r="S414" s="217">
        <f t="shared" si="153"/>
        <v>1791</v>
      </c>
      <c r="T414" s="19"/>
      <c r="U414" s="217">
        <f t="shared" si="154"/>
        <v>1791</v>
      </c>
      <c r="V414" s="19"/>
      <c r="W414" s="18"/>
      <c r="X414" s="137">
        <f t="shared" si="116"/>
        <v>0</v>
      </c>
    </row>
    <row r="415" spans="1:24" s="100" customFormat="1" ht="30">
      <c r="A415" s="43" t="s">
        <v>49</v>
      </c>
      <c r="B415" s="63" t="s">
        <v>182</v>
      </c>
      <c r="C415" s="13" t="s">
        <v>649</v>
      </c>
      <c r="D415" s="18"/>
      <c r="E415" s="253" t="s">
        <v>545</v>
      </c>
      <c r="F415" s="80" t="s">
        <v>650</v>
      </c>
      <c r="G415" s="214">
        <v>14900</v>
      </c>
      <c r="H415" s="19"/>
      <c r="I415" s="214">
        <v>11481</v>
      </c>
      <c r="J415" s="25">
        <f>+G415-I415</f>
        <v>3419</v>
      </c>
      <c r="K415" s="210">
        <v>6942.0730000000003</v>
      </c>
      <c r="L415" s="19"/>
      <c r="M415" s="210">
        <v>6942.0730000000003</v>
      </c>
      <c r="N415" s="19"/>
      <c r="O415" s="214">
        <v>9690</v>
      </c>
      <c r="P415" s="19"/>
      <c r="Q415" s="214">
        <v>9690</v>
      </c>
      <c r="R415" s="19"/>
      <c r="S415" s="205">
        <v>1791</v>
      </c>
      <c r="T415" s="19"/>
      <c r="U415" s="205">
        <v>1791</v>
      </c>
      <c r="V415" s="19"/>
      <c r="W415" s="18"/>
      <c r="X415" s="137">
        <f t="shared" si="116"/>
        <v>0</v>
      </c>
    </row>
    <row r="416" spans="1:24" s="100" customFormat="1" ht="16.5">
      <c r="A416" s="42" t="s">
        <v>57</v>
      </c>
      <c r="B416" s="183" t="s">
        <v>24</v>
      </c>
      <c r="C416" s="18"/>
      <c r="D416" s="18"/>
      <c r="E416" s="21"/>
      <c r="F416" s="21"/>
      <c r="G416" s="39">
        <f>G417</f>
        <v>38500</v>
      </c>
      <c r="H416" s="19"/>
      <c r="I416" s="39">
        <f t="shared" ref="I416:K416" si="155">I417</f>
        <v>29620</v>
      </c>
      <c r="J416" s="39">
        <f t="shared" si="155"/>
        <v>8880</v>
      </c>
      <c r="K416" s="39">
        <f t="shared" si="155"/>
        <v>25941.902092</v>
      </c>
      <c r="L416" s="19"/>
      <c r="M416" s="39">
        <f t="shared" ref="M416" si="156">M417</f>
        <v>25941.902092</v>
      </c>
      <c r="N416" s="19"/>
      <c r="O416" s="39">
        <f t="shared" ref="O416" si="157">O417</f>
        <v>22898</v>
      </c>
      <c r="P416" s="19"/>
      <c r="Q416" s="39">
        <f t="shared" ref="Q416" si="158">Q417</f>
        <v>22898</v>
      </c>
      <c r="R416" s="19"/>
      <c r="S416" s="217">
        <f t="shared" ref="S416" si="159">S417</f>
        <v>6722</v>
      </c>
      <c r="T416" s="19"/>
      <c r="U416" s="217">
        <f t="shared" ref="U416" si="160">U417</f>
        <v>6722</v>
      </c>
      <c r="V416" s="19"/>
      <c r="W416" s="18"/>
      <c r="X416" s="137">
        <f t="shared" si="116"/>
        <v>0</v>
      </c>
    </row>
    <row r="417" spans="1:24" s="100" customFormat="1" ht="16.5">
      <c r="A417" s="42"/>
      <c r="B417" s="183" t="s">
        <v>131</v>
      </c>
      <c r="C417" s="18"/>
      <c r="D417" s="18"/>
      <c r="E417" s="21"/>
      <c r="F417" s="21"/>
      <c r="G417" s="39">
        <f>SUM(G418:G419)</f>
        <v>38500</v>
      </c>
      <c r="H417" s="19"/>
      <c r="I417" s="39">
        <f t="shared" ref="I417:K417" si="161">SUM(I418:I419)</f>
        <v>29620</v>
      </c>
      <c r="J417" s="39">
        <f t="shared" si="161"/>
        <v>8880</v>
      </c>
      <c r="K417" s="39">
        <f t="shared" si="161"/>
        <v>25941.902092</v>
      </c>
      <c r="L417" s="19"/>
      <c r="M417" s="39">
        <f t="shared" ref="M417" si="162">SUM(M418:M419)</f>
        <v>25941.902092</v>
      </c>
      <c r="N417" s="19"/>
      <c r="O417" s="39">
        <f t="shared" ref="O417" si="163">SUM(O418:O419)</f>
        <v>22898</v>
      </c>
      <c r="P417" s="19"/>
      <c r="Q417" s="39">
        <f t="shared" ref="Q417" si="164">SUM(Q418:Q419)</f>
        <v>22898</v>
      </c>
      <c r="R417" s="19"/>
      <c r="S417" s="217">
        <f t="shared" ref="S417" si="165">SUM(S418:S419)</f>
        <v>6722</v>
      </c>
      <c r="T417" s="19"/>
      <c r="U417" s="217">
        <f t="shared" ref="U417" si="166">SUM(U418:U419)</f>
        <v>6722</v>
      </c>
      <c r="V417" s="19"/>
      <c r="W417" s="18"/>
      <c r="X417" s="137">
        <f t="shared" si="116"/>
        <v>0</v>
      </c>
    </row>
    <row r="418" spans="1:24" s="100" customFormat="1" ht="30">
      <c r="A418" s="43" t="s">
        <v>49</v>
      </c>
      <c r="B418" s="254" t="s">
        <v>183</v>
      </c>
      <c r="C418" s="11" t="s">
        <v>880</v>
      </c>
      <c r="D418" s="18"/>
      <c r="E418" s="253" t="s">
        <v>545</v>
      </c>
      <c r="F418" s="11" t="s">
        <v>651</v>
      </c>
      <c r="G418" s="204">
        <v>20000</v>
      </c>
      <c r="H418" s="19"/>
      <c r="I418" s="204">
        <v>15385</v>
      </c>
      <c r="J418" s="25">
        <f>+G418-I418</f>
        <v>4615</v>
      </c>
      <c r="K418" s="71">
        <v>14980.322092</v>
      </c>
      <c r="L418" s="19"/>
      <c r="M418" s="71">
        <v>14980.322092</v>
      </c>
      <c r="N418" s="19"/>
      <c r="O418" s="71">
        <v>11823</v>
      </c>
      <c r="P418" s="19"/>
      <c r="Q418" s="71">
        <v>11823</v>
      </c>
      <c r="R418" s="19"/>
      <c r="S418" s="205">
        <v>3562</v>
      </c>
      <c r="T418" s="19"/>
      <c r="U418" s="205">
        <v>3562</v>
      </c>
      <c r="V418" s="19"/>
      <c r="W418" s="18"/>
      <c r="X418" s="137">
        <f t="shared" si="116"/>
        <v>0</v>
      </c>
    </row>
    <row r="419" spans="1:24" s="100" customFormat="1" ht="30">
      <c r="A419" s="43" t="s">
        <v>49</v>
      </c>
      <c r="B419" s="254" t="s">
        <v>184</v>
      </c>
      <c r="C419" s="11" t="s">
        <v>792</v>
      </c>
      <c r="D419" s="18"/>
      <c r="E419" s="253" t="s">
        <v>545</v>
      </c>
      <c r="F419" s="11" t="s">
        <v>652</v>
      </c>
      <c r="G419" s="204">
        <v>18500</v>
      </c>
      <c r="H419" s="19"/>
      <c r="I419" s="204">
        <v>14235</v>
      </c>
      <c r="J419" s="25">
        <f>+G419-I419</f>
        <v>4265</v>
      </c>
      <c r="K419" s="71">
        <v>10961.58</v>
      </c>
      <c r="L419" s="19"/>
      <c r="M419" s="71">
        <v>10961.58</v>
      </c>
      <c r="N419" s="19"/>
      <c r="O419" s="71">
        <v>11075</v>
      </c>
      <c r="P419" s="19"/>
      <c r="Q419" s="71">
        <v>11075</v>
      </c>
      <c r="R419" s="19"/>
      <c r="S419" s="205">
        <v>3160</v>
      </c>
      <c r="T419" s="19"/>
      <c r="U419" s="205">
        <v>3160</v>
      </c>
      <c r="V419" s="19"/>
      <c r="W419" s="18"/>
      <c r="X419" s="137">
        <f t="shared" si="116"/>
        <v>0</v>
      </c>
    </row>
    <row r="420" spans="1:24" s="100" customFormat="1" ht="57">
      <c r="A420" s="42" t="s">
        <v>22</v>
      </c>
      <c r="B420" s="183" t="s">
        <v>99</v>
      </c>
      <c r="C420" s="18"/>
      <c r="D420" s="18"/>
      <c r="E420" s="21"/>
      <c r="F420" s="21"/>
      <c r="G420" s="217">
        <f t="shared" ref="G420:U420" si="167">G421</f>
        <v>274012</v>
      </c>
      <c r="H420" s="19"/>
      <c r="I420" s="217">
        <f t="shared" si="167"/>
        <v>5000</v>
      </c>
      <c r="J420" s="19"/>
      <c r="K420" s="217">
        <f t="shared" si="167"/>
        <v>0</v>
      </c>
      <c r="L420" s="19"/>
      <c r="M420" s="217">
        <f t="shared" si="167"/>
        <v>0</v>
      </c>
      <c r="N420" s="19"/>
      <c r="O420" s="217">
        <f t="shared" si="167"/>
        <v>0</v>
      </c>
      <c r="P420" s="217">
        <f t="shared" si="167"/>
        <v>0</v>
      </c>
      <c r="Q420" s="217">
        <f t="shared" si="167"/>
        <v>0</v>
      </c>
      <c r="R420" s="19"/>
      <c r="S420" s="217">
        <f t="shared" si="167"/>
        <v>4451</v>
      </c>
      <c r="T420" s="19"/>
      <c r="U420" s="217">
        <f t="shared" si="167"/>
        <v>4451</v>
      </c>
      <c r="V420" s="19"/>
      <c r="W420" s="18"/>
      <c r="X420" s="137">
        <f t="shared" si="116"/>
        <v>269012</v>
      </c>
    </row>
    <row r="421" spans="1:24" s="100" customFormat="1" ht="16.5">
      <c r="A421" s="42"/>
      <c r="B421" s="183" t="s">
        <v>100</v>
      </c>
      <c r="C421" s="18"/>
      <c r="D421" s="18"/>
      <c r="E421" s="21"/>
      <c r="F421" s="21"/>
      <c r="G421" s="217">
        <f>+G422</f>
        <v>274012</v>
      </c>
      <c r="H421" s="19"/>
      <c r="I421" s="217">
        <f>+I422</f>
        <v>5000</v>
      </c>
      <c r="J421" s="19"/>
      <c r="K421" s="217">
        <f>+K422</f>
        <v>0</v>
      </c>
      <c r="L421" s="19"/>
      <c r="M421" s="217">
        <f>+M422</f>
        <v>0</v>
      </c>
      <c r="N421" s="19"/>
      <c r="O421" s="217">
        <f t="shared" ref="O421:Q422" si="168">+O422</f>
        <v>0</v>
      </c>
      <c r="P421" s="217">
        <f t="shared" si="168"/>
        <v>0</v>
      </c>
      <c r="Q421" s="217">
        <f t="shared" si="168"/>
        <v>0</v>
      </c>
      <c r="R421" s="19"/>
      <c r="S421" s="217">
        <f>+S422</f>
        <v>4451</v>
      </c>
      <c r="T421" s="19"/>
      <c r="U421" s="217">
        <f>+U422</f>
        <v>4451</v>
      </c>
      <c r="V421" s="19"/>
      <c r="W421" s="18"/>
      <c r="X421" s="137">
        <f t="shared" si="116"/>
        <v>269012</v>
      </c>
    </row>
    <row r="422" spans="1:24" s="100" customFormat="1" ht="16.5">
      <c r="A422" s="42"/>
      <c r="B422" s="183" t="s">
        <v>31</v>
      </c>
      <c r="C422" s="18"/>
      <c r="D422" s="18"/>
      <c r="E422" s="21"/>
      <c r="F422" s="21"/>
      <c r="G422" s="217">
        <f>+G423</f>
        <v>274012</v>
      </c>
      <c r="H422" s="19"/>
      <c r="I422" s="217">
        <f>+I423</f>
        <v>5000</v>
      </c>
      <c r="J422" s="19"/>
      <c r="K422" s="217">
        <f>+K423</f>
        <v>0</v>
      </c>
      <c r="L422" s="19"/>
      <c r="M422" s="217">
        <f>+M423</f>
        <v>0</v>
      </c>
      <c r="N422" s="19"/>
      <c r="O422" s="217">
        <f t="shared" si="168"/>
        <v>0</v>
      </c>
      <c r="P422" s="217">
        <f t="shared" si="168"/>
        <v>0</v>
      </c>
      <c r="Q422" s="217">
        <f t="shared" si="168"/>
        <v>0</v>
      </c>
      <c r="R422" s="19"/>
      <c r="S422" s="217">
        <f>+S423</f>
        <v>4451</v>
      </c>
      <c r="T422" s="19"/>
      <c r="U422" s="217">
        <f>+U423</f>
        <v>4451</v>
      </c>
      <c r="V422" s="19"/>
      <c r="W422" s="18"/>
      <c r="X422" s="137">
        <f t="shared" si="116"/>
        <v>269012</v>
      </c>
    </row>
    <row r="423" spans="1:24" s="100" customFormat="1" ht="30">
      <c r="A423" s="255" t="s">
        <v>49</v>
      </c>
      <c r="B423" s="185" t="s">
        <v>653</v>
      </c>
      <c r="C423" s="21" t="s">
        <v>59</v>
      </c>
      <c r="D423" s="18"/>
      <c r="E423" s="21" t="s">
        <v>309</v>
      </c>
      <c r="F423" s="21" t="s">
        <v>1131</v>
      </c>
      <c r="G423" s="71">
        <v>274012</v>
      </c>
      <c r="H423" s="19"/>
      <c r="I423" s="71">
        <v>5000</v>
      </c>
      <c r="J423" s="19"/>
      <c r="K423" s="39"/>
      <c r="L423" s="19"/>
      <c r="M423" s="39"/>
      <c r="N423" s="19"/>
      <c r="O423" s="39"/>
      <c r="P423" s="19"/>
      <c r="Q423" s="39"/>
      <c r="R423" s="19"/>
      <c r="S423" s="213">
        <v>4451</v>
      </c>
      <c r="T423" s="19"/>
      <c r="U423" s="213">
        <v>4451</v>
      </c>
      <c r="V423" s="19"/>
      <c r="W423" s="18"/>
      <c r="X423" s="137">
        <f t="shared" si="116"/>
        <v>269012</v>
      </c>
    </row>
    <row r="424" spans="1:24" s="100" customFormat="1" ht="42.75">
      <c r="A424" s="42" t="s">
        <v>29</v>
      </c>
      <c r="B424" s="183" t="s">
        <v>101</v>
      </c>
      <c r="C424" s="18"/>
      <c r="D424" s="18"/>
      <c r="E424" s="21"/>
      <c r="F424" s="21"/>
      <c r="G424" s="39">
        <f>G425+G430+G467+G490+G499+G518+G546+G554</f>
        <v>601993</v>
      </c>
      <c r="H424" s="19"/>
      <c r="I424" s="39">
        <f>I425+I430+I467+I490+I499+I518+I546+I554</f>
        <v>601963</v>
      </c>
      <c r="J424" s="39">
        <f>J425+J430+J467+J490+J499+J518+J546+J554</f>
        <v>30</v>
      </c>
      <c r="K424" s="39">
        <f>K425+K430+K467+K490+K499+K518+K546+K554</f>
        <v>144620.985098</v>
      </c>
      <c r="L424" s="19"/>
      <c r="M424" s="39">
        <f>M425+M430+M467+M490+M499+M518+M546+M554</f>
        <v>144620.985098</v>
      </c>
      <c r="N424" s="19"/>
      <c r="O424" s="39">
        <f>O425+O430+O467+O490+O499+O518+O546+O554</f>
        <v>289901.39199999999</v>
      </c>
      <c r="P424" s="19"/>
      <c r="Q424" s="39">
        <f>Q425+Q430+Q467+Q490+Q499+Q518+Q546+Q554</f>
        <v>289901.39199999999</v>
      </c>
      <c r="R424" s="19"/>
      <c r="S424" s="217">
        <f>S425+S430+S467+S490+S499+S518+S546+S554</f>
        <v>297696</v>
      </c>
      <c r="T424" s="19"/>
      <c r="U424" s="217">
        <f>U425+U430+U467+U490+U499+U518+U546+U554</f>
        <v>297696</v>
      </c>
      <c r="V424" s="19"/>
      <c r="W424" s="18"/>
      <c r="X424" s="137">
        <f t="shared" si="116"/>
        <v>0</v>
      </c>
    </row>
    <row r="425" spans="1:24" s="100" customFormat="1" ht="16.5">
      <c r="A425" s="42" t="s">
        <v>20</v>
      </c>
      <c r="B425" s="183" t="s">
        <v>32</v>
      </c>
      <c r="C425" s="18"/>
      <c r="D425" s="18"/>
      <c r="E425" s="21"/>
      <c r="F425" s="21"/>
      <c r="G425" s="14">
        <f t="shared" ref="G425" si="169">+G426+G428</f>
        <v>2363</v>
      </c>
      <c r="H425" s="19"/>
      <c r="I425" s="14">
        <f t="shared" ref="I425:K425" si="170">+I426+I428</f>
        <v>2363</v>
      </c>
      <c r="J425" s="19"/>
      <c r="K425" s="14">
        <f t="shared" si="170"/>
        <v>0</v>
      </c>
      <c r="L425" s="19"/>
      <c r="M425" s="14">
        <f t="shared" ref="M425:O425" si="171">+M426+M428</f>
        <v>0</v>
      </c>
      <c r="N425" s="19"/>
      <c r="O425" s="14">
        <f t="shared" si="171"/>
        <v>517</v>
      </c>
      <c r="P425" s="19"/>
      <c r="Q425" s="14">
        <f t="shared" ref="Q425" si="172">+Q426+Q428</f>
        <v>517</v>
      </c>
      <c r="R425" s="19"/>
      <c r="S425" s="156">
        <f t="shared" ref="S425:U425" si="173">+S426+S428</f>
        <v>1610</v>
      </c>
      <c r="T425" s="19"/>
      <c r="U425" s="156">
        <f t="shared" si="173"/>
        <v>1610</v>
      </c>
      <c r="V425" s="19"/>
      <c r="W425" s="18"/>
      <c r="X425" s="137">
        <f t="shared" si="116"/>
        <v>0</v>
      </c>
    </row>
    <row r="426" spans="1:24" s="100" customFormat="1" ht="16.5">
      <c r="A426" s="42" t="s">
        <v>17</v>
      </c>
      <c r="B426" s="48" t="s">
        <v>139</v>
      </c>
      <c r="C426" s="18"/>
      <c r="D426" s="18"/>
      <c r="E426" s="21"/>
      <c r="F426" s="21"/>
      <c r="G426" s="186">
        <f t="shared" ref="G426" si="174">SUM(G427)</f>
        <v>863</v>
      </c>
      <c r="H426" s="19"/>
      <c r="I426" s="186">
        <f t="shared" ref="I426:Q426" si="175">SUM(I427)</f>
        <v>863</v>
      </c>
      <c r="J426" s="19"/>
      <c r="K426" s="186">
        <f t="shared" si="175"/>
        <v>0</v>
      </c>
      <c r="L426" s="19"/>
      <c r="M426" s="186">
        <f t="shared" si="175"/>
        <v>0</v>
      </c>
      <c r="N426" s="19"/>
      <c r="O426" s="186">
        <f t="shared" si="175"/>
        <v>517</v>
      </c>
      <c r="P426" s="19"/>
      <c r="Q426" s="186">
        <f t="shared" si="175"/>
        <v>517</v>
      </c>
      <c r="R426" s="19"/>
      <c r="S426" s="156">
        <f t="shared" ref="S426:U426" si="176">SUM(S427)</f>
        <v>275</v>
      </c>
      <c r="T426" s="19"/>
      <c r="U426" s="156">
        <f t="shared" si="176"/>
        <v>275</v>
      </c>
      <c r="V426" s="19"/>
      <c r="W426" s="18"/>
      <c r="X426" s="137">
        <f t="shared" si="116"/>
        <v>0</v>
      </c>
    </row>
    <row r="427" spans="1:24" s="100" customFormat="1" ht="60">
      <c r="A427" s="36" t="s">
        <v>49</v>
      </c>
      <c r="B427" s="50" t="s">
        <v>185</v>
      </c>
      <c r="C427" s="237" t="s">
        <v>133</v>
      </c>
      <c r="D427" s="237" t="s">
        <v>654</v>
      </c>
      <c r="E427" s="44" t="s">
        <v>309</v>
      </c>
      <c r="F427" s="44" t="s">
        <v>186</v>
      </c>
      <c r="G427" s="189">
        <v>863</v>
      </c>
      <c r="H427" s="19"/>
      <c r="I427" s="189">
        <v>863</v>
      </c>
      <c r="J427" s="19"/>
      <c r="K427" s="189"/>
      <c r="L427" s="19"/>
      <c r="M427" s="189"/>
      <c r="N427" s="19"/>
      <c r="O427" s="189">
        <v>517</v>
      </c>
      <c r="P427" s="19"/>
      <c r="Q427" s="189">
        <v>517</v>
      </c>
      <c r="R427" s="19"/>
      <c r="S427" s="158">
        <v>275</v>
      </c>
      <c r="T427" s="19"/>
      <c r="U427" s="158">
        <v>275</v>
      </c>
      <c r="V427" s="19"/>
      <c r="W427" s="18"/>
      <c r="X427" s="137">
        <f t="shared" si="116"/>
        <v>0</v>
      </c>
    </row>
    <row r="428" spans="1:24" s="100" customFormat="1" ht="16.5">
      <c r="A428" s="76" t="s">
        <v>52</v>
      </c>
      <c r="B428" s="191" t="s">
        <v>386</v>
      </c>
      <c r="C428" s="192"/>
      <c r="D428" s="256"/>
      <c r="E428" s="44"/>
      <c r="F428" s="44"/>
      <c r="G428" s="194">
        <f t="shared" ref="G428" si="177">SUM(G429)</f>
        <v>1500</v>
      </c>
      <c r="H428" s="19"/>
      <c r="I428" s="194">
        <f t="shared" ref="I428:Q428" si="178">SUM(I429)</f>
        <v>1500</v>
      </c>
      <c r="J428" s="19"/>
      <c r="K428" s="194">
        <f t="shared" si="178"/>
        <v>0</v>
      </c>
      <c r="L428" s="19"/>
      <c r="M428" s="194">
        <f t="shared" si="178"/>
        <v>0</v>
      </c>
      <c r="N428" s="19"/>
      <c r="O428" s="194">
        <f t="shared" si="178"/>
        <v>0</v>
      </c>
      <c r="P428" s="19"/>
      <c r="Q428" s="194">
        <f t="shared" si="178"/>
        <v>0</v>
      </c>
      <c r="R428" s="19"/>
      <c r="S428" s="156">
        <f>SUM(S429)</f>
        <v>1335</v>
      </c>
      <c r="T428" s="19"/>
      <c r="U428" s="156">
        <f>SUM(U429)</f>
        <v>1335</v>
      </c>
      <c r="V428" s="19"/>
      <c r="W428" s="18"/>
      <c r="X428" s="137">
        <f t="shared" si="116"/>
        <v>0</v>
      </c>
    </row>
    <row r="429" spans="1:24" s="100" customFormat="1" ht="30">
      <c r="A429" s="36" t="s">
        <v>49</v>
      </c>
      <c r="B429" s="50" t="s">
        <v>655</v>
      </c>
      <c r="C429" s="237" t="s">
        <v>133</v>
      </c>
      <c r="D429" s="237" t="s">
        <v>509</v>
      </c>
      <c r="E429" s="257" t="s">
        <v>966</v>
      </c>
      <c r="F429" s="44" t="s">
        <v>1132</v>
      </c>
      <c r="G429" s="188">
        <v>1500</v>
      </c>
      <c r="H429" s="19"/>
      <c r="I429" s="188">
        <v>1500</v>
      </c>
      <c r="J429" s="19"/>
      <c r="K429" s="188"/>
      <c r="L429" s="19"/>
      <c r="M429" s="188"/>
      <c r="N429" s="19"/>
      <c r="O429" s="188"/>
      <c r="P429" s="19"/>
      <c r="Q429" s="188"/>
      <c r="R429" s="19"/>
      <c r="S429" s="213">
        <v>1335</v>
      </c>
      <c r="T429" s="19"/>
      <c r="U429" s="213">
        <v>1335</v>
      </c>
      <c r="V429" s="19"/>
      <c r="W429" s="18"/>
      <c r="X429" s="137">
        <f t="shared" si="116"/>
        <v>0</v>
      </c>
    </row>
    <row r="430" spans="1:24" s="100" customFormat="1" ht="16.5">
      <c r="A430" s="42" t="s">
        <v>21</v>
      </c>
      <c r="B430" s="183" t="s">
        <v>25</v>
      </c>
      <c r="C430" s="18"/>
      <c r="D430" s="18"/>
      <c r="E430" s="21"/>
      <c r="F430" s="21"/>
      <c r="G430" s="39">
        <f>G431+G450</f>
        <v>53001</v>
      </c>
      <c r="H430" s="19"/>
      <c r="I430" s="39">
        <f>I431+I450</f>
        <v>52971</v>
      </c>
      <c r="J430" s="39">
        <f>J431+J450</f>
        <v>30</v>
      </c>
      <c r="K430" s="39">
        <f>K431+K450</f>
        <v>6415</v>
      </c>
      <c r="L430" s="19"/>
      <c r="M430" s="39">
        <f>M431+M450</f>
        <v>6415</v>
      </c>
      <c r="N430" s="19"/>
      <c r="O430" s="39">
        <f>O431+O450</f>
        <v>28313.198</v>
      </c>
      <c r="P430" s="19"/>
      <c r="Q430" s="39">
        <f>Q431+Q450</f>
        <v>28313.198</v>
      </c>
      <c r="R430" s="19"/>
      <c r="S430" s="217">
        <f>S431+S450</f>
        <v>22583</v>
      </c>
      <c r="T430" s="19"/>
      <c r="U430" s="217">
        <f>U431+U450</f>
        <v>22583</v>
      </c>
      <c r="V430" s="19"/>
      <c r="W430" s="18"/>
      <c r="X430" s="137">
        <f t="shared" si="116"/>
        <v>0</v>
      </c>
    </row>
    <row r="431" spans="1:24" s="100" customFormat="1" ht="16.5">
      <c r="A431" s="42" t="s">
        <v>17</v>
      </c>
      <c r="B431" s="48" t="s">
        <v>139</v>
      </c>
      <c r="C431" s="18"/>
      <c r="D431" s="18"/>
      <c r="E431" s="21"/>
      <c r="F431" s="21"/>
      <c r="G431" s="39">
        <f>+SUM(G432:G449)</f>
        <v>34091</v>
      </c>
      <c r="H431" s="19"/>
      <c r="I431" s="39">
        <f>+SUM(I432:I449)</f>
        <v>34091</v>
      </c>
      <c r="J431" s="19"/>
      <c r="K431" s="39">
        <f>+SUM(K432:K449)</f>
        <v>6415</v>
      </c>
      <c r="L431" s="19"/>
      <c r="M431" s="39">
        <f>+SUM(M432:M449)</f>
        <v>6415</v>
      </c>
      <c r="N431" s="19"/>
      <c r="O431" s="39">
        <f>+SUM(O432:O449)</f>
        <v>28313.198</v>
      </c>
      <c r="P431" s="19"/>
      <c r="Q431" s="39">
        <f>+SUM(Q432:Q449)</f>
        <v>28313.198</v>
      </c>
      <c r="R431" s="19"/>
      <c r="S431" s="39">
        <f>+SUM(S432:S449)</f>
        <v>5777</v>
      </c>
      <c r="T431" s="19"/>
      <c r="U431" s="39">
        <f>+SUM(U432:U449)</f>
        <v>5777</v>
      </c>
      <c r="V431" s="19"/>
      <c r="W431" s="18"/>
      <c r="X431" s="137">
        <f t="shared" si="116"/>
        <v>0</v>
      </c>
    </row>
    <row r="432" spans="1:24" s="100" customFormat="1" ht="45">
      <c r="A432" s="36" t="s">
        <v>49</v>
      </c>
      <c r="B432" s="258" t="s">
        <v>187</v>
      </c>
      <c r="C432" s="259" t="s">
        <v>391</v>
      </c>
      <c r="D432" s="18"/>
      <c r="E432" s="260" t="s">
        <v>127</v>
      </c>
      <c r="F432" s="82" t="s">
        <v>1133</v>
      </c>
      <c r="G432" s="261">
        <v>850</v>
      </c>
      <c r="H432" s="19"/>
      <c r="I432" s="261">
        <v>850</v>
      </c>
      <c r="J432" s="19"/>
      <c r="K432" s="41">
        <v>300</v>
      </c>
      <c r="L432" s="19"/>
      <c r="M432" s="41">
        <v>300</v>
      </c>
      <c r="N432" s="19"/>
      <c r="O432" s="41">
        <v>710</v>
      </c>
      <c r="P432" s="19"/>
      <c r="Q432" s="41">
        <v>710</v>
      </c>
      <c r="R432" s="19"/>
      <c r="S432" s="205">
        <v>140</v>
      </c>
      <c r="T432" s="19"/>
      <c r="U432" s="205">
        <v>140</v>
      </c>
      <c r="V432" s="19"/>
      <c r="W432" s="18"/>
      <c r="X432" s="137">
        <f t="shared" si="116"/>
        <v>0</v>
      </c>
    </row>
    <row r="433" spans="1:24" s="100" customFormat="1" ht="45">
      <c r="A433" s="36" t="s">
        <v>49</v>
      </c>
      <c r="B433" s="258" t="s">
        <v>188</v>
      </c>
      <c r="C433" s="259" t="s">
        <v>391</v>
      </c>
      <c r="D433" s="18"/>
      <c r="E433" s="260" t="s">
        <v>127</v>
      </c>
      <c r="F433" s="82" t="s">
        <v>1134</v>
      </c>
      <c r="G433" s="261">
        <v>1341</v>
      </c>
      <c r="H433" s="19"/>
      <c r="I433" s="261">
        <v>1341</v>
      </c>
      <c r="J433" s="19"/>
      <c r="K433" s="41">
        <v>380</v>
      </c>
      <c r="L433" s="19"/>
      <c r="M433" s="41">
        <v>380</v>
      </c>
      <c r="N433" s="19"/>
      <c r="O433" s="41">
        <v>1121</v>
      </c>
      <c r="P433" s="19"/>
      <c r="Q433" s="41">
        <v>1121</v>
      </c>
      <c r="R433" s="19"/>
      <c r="S433" s="205">
        <v>220</v>
      </c>
      <c r="T433" s="19"/>
      <c r="U433" s="205">
        <v>220</v>
      </c>
      <c r="V433" s="19"/>
      <c r="W433" s="18"/>
      <c r="X433" s="137">
        <f t="shared" si="116"/>
        <v>0</v>
      </c>
    </row>
    <row r="434" spans="1:24" s="100" customFormat="1" ht="30">
      <c r="A434" s="36" t="s">
        <v>49</v>
      </c>
      <c r="B434" s="258" t="s">
        <v>189</v>
      </c>
      <c r="C434" s="259" t="s">
        <v>656</v>
      </c>
      <c r="D434" s="18"/>
      <c r="E434" s="260" t="s">
        <v>127</v>
      </c>
      <c r="F434" s="82" t="s">
        <v>1135</v>
      </c>
      <c r="G434" s="261">
        <v>1800</v>
      </c>
      <c r="H434" s="19"/>
      <c r="I434" s="261">
        <v>1800</v>
      </c>
      <c r="J434" s="19"/>
      <c r="K434" s="41">
        <v>490</v>
      </c>
      <c r="L434" s="19"/>
      <c r="M434" s="41">
        <v>490</v>
      </c>
      <c r="N434" s="19"/>
      <c r="O434" s="41">
        <v>1491</v>
      </c>
      <c r="P434" s="19"/>
      <c r="Q434" s="41">
        <v>1491</v>
      </c>
      <c r="R434" s="19"/>
      <c r="S434" s="205">
        <v>309</v>
      </c>
      <c r="T434" s="19"/>
      <c r="U434" s="205">
        <v>309</v>
      </c>
      <c r="V434" s="19"/>
      <c r="W434" s="18"/>
      <c r="X434" s="137">
        <f t="shared" si="116"/>
        <v>0</v>
      </c>
    </row>
    <row r="435" spans="1:24" s="100" customFormat="1" ht="30">
      <c r="A435" s="36" t="s">
        <v>49</v>
      </c>
      <c r="B435" s="258" t="s">
        <v>1136</v>
      </c>
      <c r="C435" s="259" t="s">
        <v>656</v>
      </c>
      <c r="D435" s="18"/>
      <c r="E435" s="260" t="s">
        <v>127</v>
      </c>
      <c r="F435" s="82" t="s">
        <v>1137</v>
      </c>
      <c r="G435" s="261">
        <v>1800</v>
      </c>
      <c r="H435" s="19"/>
      <c r="I435" s="261">
        <v>1800</v>
      </c>
      <c r="J435" s="19"/>
      <c r="K435" s="41">
        <v>515</v>
      </c>
      <c r="L435" s="19"/>
      <c r="M435" s="41">
        <v>515</v>
      </c>
      <c r="N435" s="19"/>
      <c r="O435" s="41">
        <v>1491</v>
      </c>
      <c r="P435" s="19"/>
      <c r="Q435" s="41">
        <v>1491</v>
      </c>
      <c r="R435" s="19"/>
      <c r="S435" s="205">
        <v>309</v>
      </c>
      <c r="T435" s="19"/>
      <c r="U435" s="205">
        <v>309</v>
      </c>
      <c r="V435" s="19"/>
      <c r="W435" s="18"/>
      <c r="X435" s="137">
        <f t="shared" si="116"/>
        <v>0</v>
      </c>
    </row>
    <row r="436" spans="1:24" s="100" customFormat="1" ht="45">
      <c r="A436" s="36" t="s">
        <v>49</v>
      </c>
      <c r="B436" s="258" t="s">
        <v>190</v>
      </c>
      <c r="C436" s="81" t="s">
        <v>632</v>
      </c>
      <c r="D436" s="18"/>
      <c r="E436" s="260" t="s">
        <v>127</v>
      </c>
      <c r="F436" s="82" t="s">
        <v>1138</v>
      </c>
      <c r="G436" s="261">
        <v>1500</v>
      </c>
      <c r="H436" s="19"/>
      <c r="I436" s="261">
        <v>1500</v>
      </c>
      <c r="J436" s="19"/>
      <c r="K436" s="41">
        <v>430</v>
      </c>
      <c r="L436" s="19"/>
      <c r="M436" s="41">
        <v>430</v>
      </c>
      <c r="N436" s="19"/>
      <c r="O436" s="41">
        <v>1243</v>
      </c>
      <c r="P436" s="19"/>
      <c r="Q436" s="41">
        <v>1243</v>
      </c>
      <c r="R436" s="19"/>
      <c r="S436" s="205">
        <v>257</v>
      </c>
      <c r="T436" s="19"/>
      <c r="U436" s="205">
        <v>257</v>
      </c>
      <c r="V436" s="19"/>
      <c r="W436" s="18"/>
      <c r="X436" s="137">
        <f t="shared" si="116"/>
        <v>0</v>
      </c>
    </row>
    <row r="437" spans="1:24" s="100" customFormat="1" ht="45">
      <c r="A437" s="36" t="s">
        <v>49</v>
      </c>
      <c r="B437" s="258" t="s">
        <v>191</v>
      </c>
      <c r="C437" s="81" t="s">
        <v>632</v>
      </c>
      <c r="D437" s="18"/>
      <c r="E437" s="260" t="s">
        <v>127</v>
      </c>
      <c r="F437" s="82" t="s">
        <v>1139</v>
      </c>
      <c r="G437" s="261">
        <v>1500</v>
      </c>
      <c r="H437" s="19"/>
      <c r="I437" s="261">
        <v>1500</v>
      </c>
      <c r="J437" s="19"/>
      <c r="K437" s="41">
        <v>495</v>
      </c>
      <c r="L437" s="19"/>
      <c r="M437" s="41">
        <v>495</v>
      </c>
      <c r="N437" s="19"/>
      <c r="O437" s="41">
        <v>1243</v>
      </c>
      <c r="P437" s="19"/>
      <c r="Q437" s="41">
        <v>1243</v>
      </c>
      <c r="R437" s="19"/>
      <c r="S437" s="205">
        <v>257</v>
      </c>
      <c r="T437" s="19"/>
      <c r="U437" s="205">
        <v>257</v>
      </c>
      <c r="V437" s="19"/>
      <c r="W437" s="18"/>
      <c r="X437" s="137">
        <f t="shared" si="116"/>
        <v>0</v>
      </c>
    </row>
    <row r="438" spans="1:24" s="100" customFormat="1" ht="30">
      <c r="A438" s="36" t="s">
        <v>49</v>
      </c>
      <c r="B438" s="258" t="s">
        <v>192</v>
      </c>
      <c r="C438" s="81" t="s">
        <v>657</v>
      </c>
      <c r="D438" s="18"/>
      <c r="E438" s="260" t="s">
        <v>127</v>
      </c>
      <c r="F438" s="82" t="s">
        <v>1140</v>
      </c>
      <c r="G438" s="261">
        <v>600</v>
      </c>
      <c r="H438" s="19"/>
      <c r="I438" s="261">
        <v>600</v>
      </c>
      <c r="J438" s="19"/>
      <c r="K438" s="41">
        <v>210</v>
      </c>
      <c r="L438" s="19"/>
      <c r="M438" s="41">
        <v>210</v>
      </c>
      <c r="N438" s="19"/>
      <c r="O438" s="41">
        <v>515</v>
      </c>
      <c r="P438" s="19"/>
      <c r="Q438" s="41">
        <v>515</v>
      </c>
      <c r="R438" s="19"/>
      <c r="S438" s="205">
        <v>85</v>
      </c>
      <c r="T438" s="19"/>
      <c r="U438" s="205">
        <v>85</v>
      </c>
      <c r="V438" s="19"/>
      <c r="W438" s="18"/>
      <c r="X438" s="137">
        <f t="shared" si="116"/>
        <v>0</v>
      </c>
    </row>
    <row r="439" spans="1:24" s="100" customFormat="1" ht="30">
      <c r="A439" s="36" t="s">
        <v>49</v>
      </c>
      <c r="B439" s="258" t="s">
        <v>193</v>
      </c>
      <c r="C439" s="81" t="s">
        <v>657</v>
      </c>
      <c r="D439" s="18"/>
      <c r="E439" s="260" t="s">
        <v>127</v>
      </c>
      <c r="F439" s="82" t="s">
        <v>658</v>
      </c>
      <c r="G439" s="261">
        <v>500</v>
      </c>
      <c r="H439" s="19"/>
      <c r="I439" s="261">
        <v>500</v>
      </c>
      <c r="J439" s="19"/>
      <c r="K439" s="41"/>
      <c r="L439" s="19"/>
      <c r="M439" s="41"/>
      <c r="N439" s="19"/>
      <c r="O439" s="41">
        <v>419</v>
      </c>
      <c r="P439" s="19"/>
      <c r="Q439" s="41">
        <v>419</v>
      </c>
      <c r="R439" s="19"/>
      <c r="S439" s="205">
        <v>81</v>
      </c>
      <c r="T439" s="19"/>
      <c r="U439" s="205">
        <v>81</v>
      </c>
      <c r="V439" s="19"/>
      <c r="W439" s="18"/>
      <c r="X439" s="137">
        <f t="shared" si="116"/>
        <v>0</v>
      </c>
    </row>
    <row r="440" spans="1:24" s="100" customFormat="1" ht="30">
      <c r="A440" s="36" t="s">
        <v>49</v>
      </c>
      <c r="B440" s="258" t="s">
        <v>194</v>
      </c>
      <c r="C440" s="81" t="s">
        <v>657</v>
      </c>
      <c r="D440" s="18"/>
      <c r="E440" s="260" t="s">
        <v>127</v>
      </c>
      <c r="F440" s="82" t="s">
        <v>659</v>
      </c>
      <c r="G440" s="261">
        <v>1000</v>
      </c>
      <c r="H440" s="19"/>
      <c r="I440" s="261">
        <v>1000</v>
      </c>
      <c r="J440" s="19"/>
      <c r="K440" s="41"/>
      <c r="L440" s="19"/>
      <c r="M440" s="41"/>
      <c r="N440" s="19"/>
      <c r="O440" s="41">
        <v>828</v>
      </c>
      <c r="P440" s="19"/>
      <c r="Q440" s="41">
        <v>828</v>
      </c>
      <c r="R440" s="19"/>
      <c r="S440" s="205">
        <v>172</v>
      </c>
      <c r="T440" s="19"/>
      <c r="U440" s="205">
        <v>172</v>
      </c>
      <c r="V440" s="19"/>
      <c r="W440" s="18"/>
      <c r="X440" s="137">
        <f t="shared" si="116"/>
        <v>0</v>
      </c>
    </row>
    <row r="441" spans="1:24" s="100" customFormat="1" ht="30">
      <c r="A441" s="36" t="s">
        <v>49</v>
      </c>
      <c r="B441" s="258" t="s">
        <v>195</v>
      </c>
      <c r="C441" s="81" t="s">
        <v>660</v>
      </c>
      <c r="D441" s="18"/>
      <c r="E441" s="260" t="s">
        <v>127</v>
      </c>
      <c r="F441" s="82" t="s">
        <v>661</v>
      </c>
      <c r="G441" s="261">
        <v>3000</v>
      </c>
      <c r="H441" s="19"/>
      <c r="I441" s="261">
        <v>3000</v>
      </c>
      <c r="J441" s="19"/>
      <c r="K441" s="41"/>
      <c r="L441" s="19"/>
      <c r="M441" s="41"/>
      <c r="N441" s="19"/>
      <c r="O441" s="41">
        <v>2485</v>
      </c>
      <c r="P441" s="19"/>
      <c r="Q441" s="41">
        <v>2485</v>
      </c>
      <c r="R441" s="19"/>
      <c r="S441" s="205">
        <v>515</v>
      </c>
      <c r="T441" s="19"/>
      <c r="U441" s="205">
        <v>515</v>
      </c>
      <c r="V441" s="19"/>
      <c r="W441" s="18"/>
      <c r="X441" s="137">
        <f t="shared" si="116"/>
        <v>0</v>
      </c>
    </row>
    <row r="442" spans="1:24" s="100" customFormat="1" ht="30">
      <c r="A442" s="36" t="s">
        <v>49</v>
      </c>
      <c r="B442" s="258" t="s">
        <v>196</v>
      </c>
      <c r="C442" s="81" t="s">
        <v>660</v>
      </c>
      <c r="D442" s="18"/>
      <c r="E442" s="260" t="s">
        <v>127</v>
      </c>
      <c r="F442" s="82" t="s">
        <v>662</v>
      </c>
      <c r="G442" s="261">
        <v>1150</v>
      </c>
      <c r="H442" s="19"/>
      <c r="I442" s="261">
        <v>1150</v>
      </c>
      <c r="J442" s="19"/>
      <c r="K442" s="41"/>
      <c r="L442" s="19"/>
      <c r="M442" s="41"/>
      <c r="N442" s="19"/>
      <c r="O442" s="41">
        <v>953</v>
      </c>
      <c r="P442" s="19"/>
      <c r="Q442" s="41">
        <v>953</v>
      </c>
      <c r="R442" s="19"/>
      <c r="S442" s="205">
        <v>197</v>
      </c>
      <c r="T442" s="19"/>
      <c r="U442" s="205">
        <v>197</v>
      </c>
      <c r="V442" s="19"/>
      <c r="W442" s="18"/>
      <c r="X442" s="137">
        <f t="shared" si="116"/>
        <v>0</v>
      </c>
    </row>
    <row r="443" spans="1:24" s="100" customFormat="1" ht="45">
      <c r="A443" s="36" t="s">
        <v>49</v>
      </c>
      <c r="B443" s="258" t="s">
        <v>197</v>
      </c>
      <c r="C443" s="81" t="s">
        <v>394</v>
      </c>
      <c r="D443" s="18"/>
      <c r="E443" s="260" t="s">
        <v>127</v>
      </c>
      <c r="F443" s="82" t="s">
        <v>663</v>
      </c>
      <c r="G443" s="261">
        <v>1325</v>
      </c>
      <c r="H443" s="19"/>
      <c r="I443" s="261">
        <v>1325</v>
      </c>
      <c r="J443" s="19"/>
      <c r="K443" s="41"/>
      <c r="L443" s="19"/>
      <c r="M443" s="41"/>
      <c r="N443" s="19"/>
      <c r="O443" s="41">
        <v>1098</v>
      </c>
      <c r="P443" s="19"/>
      <c r="Q443" s="41">
        <v>1098</v>
      </c>
      <c r="R443" s="19"/>
      <c r="S443" s="205">
        <v>227</v>
      </c>
      <c r="T443" s="19"/>
      <c r="U443" s="205">
        <v>227</v>
      </c>
      <c r="V443" s="19"/>
      <c r="W443" s="18"/>
      <c r="X443" s="137">
        <f t="shared" si="116"/>
        <v>0</v>
      </c>
    </row>
    <row r="444" spans="1:24" s="100" customFormat="1" ht="30">
      <c r="A444" s="36" t="s">
        <v>49</v>
      </c>
      <c r="B444" s="258" t="s">
        <v>198</v>
      </c>
      <c r="C444" s="81" t="s">
        <v>397</v>
      </c>
      <c r="D444" s="18"/>
      <c r="E444" s="260" t="s">
        <v>127</v>
      </c>
      <c r="F444" s="82" t="s">
        <v>664</v>
      </c>
      <c r="G444" s="261">
        <v>875</v>
      </c>
      <c r="H444" s="19"/>
      <c r="I444" s="261">
        <v>875</v>
      </c>
      <c r="J444" s="19"/>
      <c r="K444" s="41">
        <v>300</v>
      </c>
      <c r="L444" s="19"/>
      <c r="M444" s="41">
        <v>300</v>
      </c>
      <c r="N444" s="19"/>
      <c r="O444" s="41">
        <v>725</v>
      </c>
      <c r="P444" s="19"/>
      <c r="Q444" s="41">
        <v>725</v>
      </c>
      <c r="R444" s="19"/>
      <c r="S444" s="205">
        <v>150</v>
      </c>
      <c r="T444" s="19"/>
      <c r="U444" s="205">
        <v>150</v>
      </c>
      <c r="V444" s="19"/>
      <c r="W444" s="18"/>
      <c r="X444" s="137">
        <f t="shared" si="116"/>
        <v>0</v>
      </c>
    </row>
    <row r="445" spans="1:24" s="100" customFormat="1" ht="45">
      <c r="A445" s="36" t="s">
        <v>49</v>
      </c>
      <c r="B445" s="258" t="s">
        <v>199</v>
      </c>
      <c r="C445" s="81" t="s">
        <v>613</v>
      </c>
      <c r="D445" s="18"/>
      <c r="E445" s="260" t="s">
        <v>127</v>
      </c>
      <c r="F445" s="82" t="s">
        <v>665</v>
      </c>
      <c r="G445" s="261">
        <v>1300</v>
      </c>
      <c r="H445" s="19"/>
      <c r="I445" s="261">
        <v>1300</v>
      </c>
      <c r="J445" s="19"/>
      <c r="K445" s="41">
        <v>400</v>
      </c>
      <c r="L445" s="19"/>
      <c r="M445" s="41">
        <v>400</v>
      </c>
      <c r="N445" s="19"/>
      <c r="O445" s="41">
        <v>1077</v>
      </c>
      <c r="P445" s="19"/>
      <c r="Q445" s="41">
        <v>1077</v>
      </c>
      <c r="R445" s="19"/>
      <c r="S445" s="205">
        <v>223</v>
      </c>
      <c r="T445" s="19"/>
      <c r="U445" s="205">
        <v>223</v>
      </c>
      <c r="V445" s="19"/>
      <c r="W445" s="18"/>
      <c r="X445" s="137">
        <f t="shared" si="116"/>
        <v>0</v>
      </c>
    </row>
    <row r="446" spans="1:24" s="100" customFormat="1" ht="45">
      <c r="A446" s="36" t="s">
        <v>49</v>
      </c>
      <c r="B446" s="258" t="s">
        <v>200</v>
      </c>
      <c r="C446" s="81" t="s">
        <v>613</v>
      </c>
      <c r="D446" s="18"/>
      <c r="E446" s="260" t="s">
        <v>127</v>
      </c>
      <c r="F446" s="82" t="s">
        <v>666</v>
      </c>
      <c r="G446" s="261">
        <v>2000</v>
      </c>
      <c r="H446" s="19"/>
      <c r="I446" s="261">
        <v>2000</v>
      </c>
      <c r="J446" s="19"/>
      <c r="K446" s="41">
        <v>475</v>
      </c>
      <c r="L446" s="19"/>
      <c r="M446" s="41">
        <v>475</v>
      </c>
      <c r="N446" s="19"/>
      <c r="O446" s="41">
        <v>1657</v>
      </c>
      <c r="P446" s="19"/>
      <c r="Q446" s="41">
        <v>1657</v>
      </c>
      <c r="R446" s="19"/>
      <c r="S446" s="205">
        <v>343</v>
      </c>
      <c r="T446" s="19"/>
      <c r="U446" s="205">
        <v>343</v>
      </c>
      <c r="V446" s="19"/>
      <c r="W446" s="18"/>
      <c r="X446" s="137">
        <f t="shared" si="116"/>
        <v>0</v>
      </c>
    </row>
    <row r="447" spans="1:24" s="100" customFormat="1" ht="30">
      <c r="A447" s="36" t="s">
        <v>49</v>
      </c>
      <c r="B447" s="258" t="s">
        <v>201</v>
      </c>
      <c r="C447" s="81" t="s">
        <v>402</v>
      </c>
      <c r="D447" s="18"/>
      <c r="E447" s="260" t="s">
        <v>127</v>
      </c>
      <c r="F447" s="82" t="s">
        <v>667</v>
      </c>
      <c r="G447" s="261">
        <v>950</v>
      </c>
      <c r="H447" s="19"/>
      <c r="I447" s="261">
        <v>950</v>
      </c>
      <c r="J447" s="19"/>
      <c r="K447" s="41">
        <v>310</v>
      </c>
      <c r="L447" s="19"/>
      <c r="M447" s="41">
        <v>310</v>
      </c>
      <c r="N447" s="19"/>
      <c r="O447" s="41">
        <v>787</v>
      </c>
      <c r="P447" s="19"/>
      <c r="Q447" s="41">
        <v>787</v>
      </c>
      <c r="R447" s="19"/>
      <c r="S447" s="205">
        <v>163</v>
      </c>
      <c r="T447" s="19"/>
      <c r="U447" s="205">
        <v>163</v>
      </c>
      <c r="V447" s="19"/>
      <c r="W447" s="18"/>
      <c r="X447" s="137">
        <f t="shared" si="116"/>
        <v>0</v>
      </c>
    </row>
    <row r="448" spans="1:24" s="100" customFormat="1" ht="30">
      <c r="A448" s="36" t="s">
        <v>49</v>
      </c>
      <c r="B448" s="258" t="s">
        <v>202</v>
      </c>
      <c r="C448" s="81" t="s">
        <v>657</v>
      </c>
      <c r="D448" s="18"/>
      <c r="E448" s="260" t="s">
        <v>127</v>
      </c>
      <c r="F448" s="82" t="s">
        <v>668</v>
      </c>
      <c r="G448" s="261">
        <v>3000</v>
      </c>
      <c r="H448" s="19"/>
      <c r="I448" s="261">
        <v>3000</v>
      </c>
      <c r="J448" s="19"/>
      <c r="K448" s="41">
        <v>560</v>
      </c>
      <c r="L448" s="19"/>
      <c r="M448" s="41">
        <v>560</v>
      </c>
      <c r="N448" s="19"/>
      <c r="O448" s="41">
        <v>2533.1980000000003</v>
      </c>
      <c r="P448" s="19"/>
      <c r="Q448" s="41">
        <v>2533.1980000000003</v>
      </c>
      <c r="R448" s="19"/>
      <c r="S448" s="205">
        <v>466</v>
      </c>
      <c r="T448" s="19"/>
      <c r="U448" s="205">
        <v>466</v>
      </c>
      <c r="V448" s="19"/>
      <c r="W448" s="18"/>
      <c r="X448" s="137">
        <f t="shared" si="116"/>
        <v>0</v>
      </c>
    </row>
    <row r="449" spans="1:24" s="100" customFormat="1" ht="30">
      <c r="A449" s="36" t="s">
        <v>49</v>
      </c>
      <c r="B449" s="258" t="s">
        <v>203</v>
      </c>
      <c r="C449" s="81" t="s">
        <v>660</v>
      </c>
      <c r="D449" s="18"/>
      <c r="E449" s="260" t="s">
        <v>127</v>
      </c>
      <c r="F449" s="82" t="s">
        <v>669</v>
      </c>
      <c r="G449" s="261">
        <v>9600</v>
      </c>
      <c r="H449" s="19"/>
      <c r="I449" s="261">
        <v>9600</v>
      </c>
      <c r="J449" s="19"/>
      <c r="K449" s="41">
        <v>1550</v>
      </c>
      <c r="L449" s="19"/>
      <c r="M449" s="41">
        <v>1550</v>
      </c>
      <c r="N449" s="19"/>
      <c r="O449" s="41">
        <v>7937</v>
      </c>
      <c r="P449" s="19"/>
      <c r="Q449" s="41">
        <v>7937</v>
      </c>
      <c r="R449" s="19"/>
      <c r="S449" s="205">
        <v>1663</v>
      </c>
      <c r="T449" s="19"/>
      <c r="U449" s="205">
        <v>1663</v>
      </c>
      <c r="V449" s="19"/>
      <c r="W449" s="18"/>
      <c r="X449" s="137">
        <f t="shared" si="116"/>
        <v>0</v>
      </c>
    </row>
    <row r="450" spans="1:24" s="100" customFormat="1" ht="16.5">
      <c r="A450" s="18" t="s">
        <v>52</v>
      </c>
      <c r="B450" s="191" t="s">
        <v>386</v>
      </c>
      <c r="C450" s="18"/>
      <c r="D450" s="18"/>
      <c r="E450" s="53"/>
      <c r="F450" s="82"/>
      <c r="G450" s="39">
        <f>SUM(G451:G466)</f>
        <v>18910</v>
      </c>
      <c r="H450" s="19"/>
      <c r="I450" s="39">
        <f>SUM(I451:I466)</f>
        <v>18880</v>
      </c>
      <c r="J450" s="39">
        <f>SUM(J451:J466)</f>
        <v>30</v>
      </c>
      <c r="K450" s="39">
        <f>SUM(K451:K466)</f>
        <v>0</v>
      </c>
      <c r="L450" s="19"/>
      <c r="M450" s="39">
        <f>SUM(M451:M466)</f>
        <v>0</v>
      </c>
      <c r="N450" s="19"/>
      <c r="O450" s="39">
        <f>SUM(O451:O466)</f>
        <v>0</v>
      </c>
      <c r="P450" s="19"/>
      <c r="Q450" s="39">
        <f>SUM(Q451:Q466)</f>
        <v>0</v>
      </c>
      <c r="R450" s="19"/>
      <c r="S450" s="217">
        <f>SUM(S451:S466)</f>
        <v>16806</v>
      </c>
      <c r="T450" s="19"/>
      <c r="U450" s="217">
        <f>SUM(U451:U466)</f>
        <v>16806</v>
      </c>
      <c r="V450" s="19"/>
      <c r="W450" s="18"/>
      <c r="X450" s="137">
        <f t="shared" si="116"/>
        <v>0</v>
      </c>
    </row>
    <row r="451" spans="1:24" s="100" customFormat="1" ht="45">
      <c r="A451" s="36" t="s">
        <v>49</v>
      </c>
      <c r="B451" s="50" t="s">
        <v>670</v>
      </c>
      <c r="C451" s="187" t="s">
        <v>391</v>
      </c>
      <c r="D451" s="187" t="s">
        <v>671</v>
      </c>
      <c r="E451" s="53">
        <v>2025</v>
      </c>
      <c r="F451" s="82" t="s">
        <v>1141</v>
      </c>
      <c r="G451" s="41">
        <v>1325</v>
      </c>
      <c r="H451" s="19"/>
      <c r="I451" s="261">
        <v>1325</v>
      </c>
      <c r="J451" s="25">
        <f>+G451-I451</f>
        <v>0</v>
      </c>
      <c r="K451" s="60"/>
      <c r="L451" s="19"/>
      <c r="M451" s="60"/>
      <c r="N451" s="19"/>
      <c r="O451" s="60"/>
      <c r="P451" s="19"/>
      <c r="Q451" s="60"/>
      <c r="R451" s="19"/>
      <c r="S451" s="213">
        <v>1180</v>
      </c>
      <c r="T451" s="19"/>
      <c r="U451" s="213">
        <v>1180</v>
      </c>
      <c r="V451" s="19"/>
      <c r="W451" s="18"/>
      <c r="X451" s="137">
        <f t="shared" si="116"/>
        <v>0</v>
      </c>
    </row>
    <row r="452" spans="1:24" s="100" customFormat="1" ht="45">
      <c r="A452" s="36" t="s">
        <v>49</v>
      </c>
      <c r="B452" s="50" t="s">
        <v>672</v>
      </c>
      <c r="C452" s="187" t="s">
        <v>391</v>
      </c>
      <c r="D452" s="187" t="s">
        <v>673</v>
      </c>
      <c r="E452" s="53">
        <v>2025</v>
      </c>
      <c r="F452" s="82" t="s">
        <v>1142</v>
      </c>
      <c r="G452" s="41">
        <v>470</v>
      </c>
      <c r="H452" s="19"/>
      <c r="I452" s="261">
        <v>470</v>
      </c>
      <c r="J452" s="25">
        <f t="shared" ref="J452:J466" si="179">+G452-I452</f>
        <v>0</v>
      </c>
      <c r="K452" s="60"/>
      <c r="L452" s="19"/>
      <c r="M452" s="60"/>
      <c r="N452" s="19"/>
      <c r="O452" s="60"/>
      <c r="P452" s="19"/>
      <c r="Q452" s="60"/>
      <c r="R452" s="19"/>
      <c r="S452" s="213">
        <v>418</v>
      </c>
      <c r="T452" s="19"/>
      <c r="U452" s="213">
        <v>418</v>
      </c>
      <c r="V452" s="19"/>
      <c r="W452" s="18"/>
      <c r="X452" s="137">
        <f t="shared" si="116"/>
        <v>0</v>
      </c>
    </row>
    <row r="453" spans="1:24" s="100" customFormat="1" ht="30">
      <c r="A453" s="36" t="s">
        <v>49</v>
      </c>
      <c r="B453" s="50" t="s">
        <v>674</v>
      </c>
      <c r="C453" s="187" t="s">
        <v>656</v>
      </c>
      <c r="D453" s="187" t="s">
        <v>675</v>
      </c>
      <c r="E453" s="53">
        <v>2025</v>
      </c>
      <c r="F453" s="82" t="s">
        <v>1143</v>
      </c>
      <c r="G453" s="41">
        <v>1900</v>
      </c>
      <c r="H453" s="19"/>
      <c r="I453" s="261">
        <v>1900</v>
      </c>
      <c r="J453" s="25">
        <f t="shared" si="179"/>
        <v>0</v>
      </c>
      <c r="K453" s="60"/>
      <c r="L453" s="19"/>
      <c r="M453" s="60"/>
      <c r="N453" s="19"/>
      <c r="O453" s="60"/>
      <c r="P453" s="19"/>
      <c r="Q453" s="60"/>
      <c r="R453" s="19"/>
      <c r="S453" s="213">
        <v>1691</v>
      </c>
      <c r="T453" s="19"/>
      <c r="U453" s="213">
        <v>1691</v>
      </c>
      <c r="V453" s="19"/>
      <c r="W453" s="18"/>
      <c r="X453" s="137">
        <f t="shared" si="116"/>
        <v>0</v>
      </c>
    </row>
    <row r="454" spans="1:24" s="100" customFormat="1" ht="30">
      <c r="A454" s="36" t="s">
        <v>49</v>
      </c>
      <c r="B454" s="50" t="s">
        <v>676</v>
      </c>
      <c r="C454" s="187" t="s">
        <v>656</v>
      </c>
      <c r="D454" s="187" t="s">
        <v>677</v>
      </c>
      <c r="E454" s="53">
        <v>2025</v>
      </c>
      <c r="F454" s="82" t="s">
        <v>1144</v>
      </c>
      <c r="G454" s="41">
        <v>1800</v>
      </c>
      <c r="H454" s="19"/>
      <c r="I454" s="261">
        <v>1800</v>
      </c>
      <c r="J454" s="25">
        <f t="shared" si="179"/>
        <v>0</v>
      </c>
      <c r="K454" s="60"/>
      <c r="L454" s="19"/>
      <c r="M454" s="60"/>
      <c r="N454" s="19"/>
      <c r="O454" s="60"/>
      <c r="P454" s="19"/>
      <c r="Q454" s="60"/>
      <c r="R454" s="19"/>
      <c r="S454" s="213">
        <v>1602</v>
      </c>
      <c r="T454" s="19"/>
      <c r="U454" s="213">
        <v>1602</v>
      </c>
      <c r="V454" s="19"/>
      <c r="W454" s="18"/>
      <c r="X454" s="137">
        <f t="shared" si="116"/>
        <v>0</v>
      </c>
    </row>
    <row r="455" spans="1:24" s="100" customFormat="1" ht="45">
      <c r="A455" s="36" t="s">
        <v>49</v>
      </c>
      <c r="B455" s="50" t="s">
        <v>678</v>
      </c>
      <c r="C455" s="187" t="s">
        <v>632</v>
      </c>
      <c r="D455" s="187" t="s">
        <v>511</v>
      </c>
      <c r="E455" s="53">
        <v>2025</v>
      </c>
      <c r="F455" s="82" t="s">
        <v>1145</v>
      </c>
      <c r="G455" s="41">
        <v>1200</v>
      </c>
      <c r="H455" s="19"/>
      <c r="I455" s="261">
        <v>1200</v>
      </c>
      <c r="J455" s="25">
        <f t="shared" si="179"/>
        <v>0</v>
      </c>
      <c r="K455" s="60"/>
      <c r="L455" s="19"/>
      <c r="M455" s="60"/>
      <c r="N455" s="19"/>
      <c r="O455" s="60"/>
      <c r="P455" s="19"/>
      <c r="Q455" s="60"/>
      <c r="R455" s="19"/>
      <c r="S455" s="213">
        <v>1068</v>
      </c>
      <c r="T455" s="19"/>
      <c r="U455" s="213">
        <v>1068</v>
      </c>
      <c r="V455" s="19"/>
      <c r="W455" s="18"/>
      <c r="X455" s="137">
        <f t="shared" si="116"/>
        <v>0</v>
      </c>
    </row>
    <row r="456" spans="1:24" s="100" customFormat="1" ht="30">
      <c r="A456" s="36" t="s">
        <v>49</v>
      </c>
      <c r="B456" s="50" t="s">
        <v>679</v>
      </c>
      <c r="C456" s="187" t="s">
        <v>660</v>
      </c>
      <c r="D456" s="187" t="s">
        <v>680</v>
      </c>
      <c r="E456" s="53">
        <v>2025</v>
      </c>
      <c r="F456" s="82" t="s">
        <v>1146</v>
      </c>
      <c r="G456" s="41">
        <v>960</v>
      </c>
      <c r="H456" s="19"/>
      <c r="I456" s="261">
        <v>960</v>
      </c>
      <c r="J456" s="25">
        <f t="shared" si="179"/>
        <v>0</v>
      </c>
      <c r="K456" s="60"/>
      <c r="L456" s="19"/>
      <c r="M456" s="60"/>
      <c r="N456" s="19"/>
      <c r="O456" s="60"/>
      <c r="P456" s="19"/>
      <c r="Q456" s="60"/>
      <c r="R456" s="19"/>
      <c r="S456" s="213">
        <v>855</v>
      </c>
      <c r="T456" s="19"/>
      <c r="U456" s="213">
        <v>855</v>
      </c>
      <c r="V456" s="19"/>
      <c r="W456" s="18"/>
      <c r="X456" s="137">
        <f t="shared" si="116"/>
        <v>0</v>
      </c>
    </row>
    <row r="457" spans="1:24" s="100" customFormat="1" ht="30">
      <c r="A457" s="36" t="s">
        <v>49</v>
      </c>
      <c r="B457" s="50" t="s">
        <v>681</v>
      </c>
      <c r="C457" s="187" t="s">
        <v>657</v>
      </c>
      <c r="D457" s="187" t="s">
        <v>682</v>
      </c>
      <c r="E457" s="53">
        <v>2025</v>
      </c>
      <c r="F457" s="82" t="s">
        <v>1147</v>
      </c>
      <c r="G457" s="41">
        <v>415</v>
      </c>
      <c r="H457" s="19"/>
      <c r="I457" s="261">
        <v>400</v>
      </c>
      <c r="J457" s="25">
        <f t="shared" si="179"/>
        <v>15</v>
      </c>
      <c r="K457" s="60"/>
      <c r="L457" s="19"/>
      <c r="M457" s="60"/>
      <c r="N457" s="19"/>
      <c r="O457" s="60"/>
      <c r="P457" s="19"/>
      <c r="Q457" s="60"/>
      <c r="R457" s="19"/>
      <c r="S457" s="213">
        <v>356</v>
      </c>
      <c r="T457" s="19"/>
      <c r="U457" s="213">
        <v>356</v>
      </c>
      <c r="V457" s="19"/>
      <c r="W457" s="18"/>
      <c r="X457" s="137">
        <f t="shared" si="116"/>
        <v>0</v>
      </c>
    </row>
    <row r="458" spans="1:24" s="100" customFormat="1" ht="45">
      <c r="A458" s="36" t="s">
        <v>49</v>
      </c>
      <c r="B458" s="50" t="s">
        <v>683</v>
      </c>
      <c r="C458" s="187" t="s">
        <v>684</v>
      </c>
      <c r="D458" s="187" t="s">
        <v>446</v>
      </c>
      <c r="E458" s="53">
        <v>2025</v>
      </c>
      <c r="F458" s="82" t="s">
        <v>1148</v>
      </c>
      <c r="G458" s="41">
        <v>1500</v>
      </c>
      <c r="H458" s="19"/>
      <c r="I458" s="261">
        <v>1500</v>
      </c>
      <c r="J458" s="25">
        <f t="shared" si="179"/>
        <v>0</v>
      </c>
      <c r="K458" s="60"/>
      <c r="L458" s="19"/>
      <c r="M458" s="60"/>
      <c r="N458" s="19"/>
      <c r="O458" s="60"/>
      <c r="P458" s="19"/>
      <c r="Q458" s="60"/>
      <c r="R458" s="19"/>
      <c r="S458" s="213">
        <v>1335</v>
      </c>
      <c r="T458" s="19"/>
      <c r="U458" s="213">
        <v>1335</v>
      </c>
      <c r="V458" s="19"/>
      <c r="W458" s="18"/>
      <c r="X458" s="137">
        <f t="shared" ref="X458:X521" si="180">+G458-H458-I458-J458</f>
        <v>0</v>
      </c>
    </row>
    <row r="459" spans="1:24" s="100" customFormat="1" ht="30">
      <c r="A459" s="36" t="s">
        <v>49</v>
      </c>
      <c r="B459" s="50" t="s">
        <v>685</v>
      </c>
      <c r="C459" s="187" t="s">
        <v>657</v>
      </c>
      <c r="D459" s="187" t="s">
        <v>432</v>
      </c>
      <c r="E459" s="53">
        <v>2025</v>
      </c>
      <c r="F459" s="82" t="s">
        <v>1149</v>
      </c>
      <c r="G459" s="41">
        <v>415</v>
      </c>
      <c r="H459" s="19"/>
      <c r="I459" s="261">
        <v>400</v>
      </c>
      <c r="J459" s="25">
        <f t="shared" si="179"/>
        <v>15</v>
      </c>
      <c r="K459" s="60"/>
      <c r="L459" s="19"/>
      <c r="M459" s="60"/>
      <c r="N459" s="19"/>
      <c r="O459" s="60"/>
      <c r="P459" s="19"/>
      <c r="Q459" s="60"/>
      <c r="R459" s="19"/>
      <c r="S459" s="213">
        <v>356</v>
      </c>
      <c r="T459" s="19"/>
      <c r="U459" s="213">
        <v>356</v>
      </c>
      <c r="V459" s="19"/>
      <c r="W459" s="18"/>
      <c r="X459" s="137">
        <f t="shared" si="180"/>
        <v>0</v>
      </c>
    </row>
    <row r="460" spans="1:24" s="100" customFormat="1" ht="30">
      <c r="A460" s="36" t="s">
        <v>49</v>
      </c>
      <c r="B460" s="50" t="s">
        <v>686</v>
      </c>
      <c r="C460" s="187" t="s">
        <v>657</v>
      </c>
      <c r="D460" s="187" t="s">
        <v>509</v>
      </c>
      <c r="E460" s="53">
        <v>2025</v>
      </c>
      <c r="F460" s="82" t="s">
        <v>1150</v>
      </c>
      <c r="G460" s="41">
        <v>1000</v>
      </c>
      <c r="H460" s="19"/>
      <c r="I460" s="261">
        <v>1000</v>
      </c>
      <c r="J460" s="25">
        <f t="shared" si="179"/>
        <v>0</v>
      </c>
      <c r="K460" s="60"/>
      <c r="L460" s="19"/>
      <c r="M460" s="60"/>
      <c r="N460" s="19"/>
      <c r="O460" s="60"/>
      <c r="P460" s="19"/>
      <c r="Q460" s="60"/>
      <c r="R460" s="19"/>
      <c r="S460" s="213">
        <v>890</v>
      </c>
      <c r="T460" s="19"/>
      <c r="U460" s="213">
        <v>890</v>
      </c>
      <c r="V460" s="19"/>
      <c r="W460" s="18"/>
      <c r="X460" s="137">
        <f t="shared" si="180"/>
        <v>0</v>
      </c>
    </row>
    <row r="461" spans="1:24" s="100" customFormat="1" ht="30">
      <c r="A461" s="36" t="s">
        <v>49</v>
      </c>
      <c r="B461" s="50" t="s">
        <v>687</v>
      </c>
      <c r="C461" s="187" t="s">
        <v>660</v>
      </c>
      <c r="D461" s="187" t="s">
        <v>688</v>
      </c>
      <c r="E461" s="53">
        <v>2025</v>
      </c>
      <c r="F461" s="82" t="s">
        <v>1151</v>
      </c>
      <c r="G461" s="41">
        <v>1000</v>
      </c>
      <c r="H461" s="19"/>
      <c r="I461" s="261">
        <v>1000</v>
      </c>
      <c r="J461" s="25">
        <f t="shared" si="179"/>
        <v>0</v>
      </c>
      <c r="K461" s="60"/>
      <c r="L461" s="19"/>
      <c r="M461" s="60"/>
      <c r="N461" s="19"/>
      <c r="O461" s="60"/>
      <c r="P461" s="19"/>
      <c r="Q461" s="60"/>
      <c r="R461" s="19"/>
      <c r="S461" s="213">
        <v>890</v>
      </c>
      <c r="T461" s="19"/>
      <c r="U461" s="213">
        <v>890</v>
      </c>
      <c r="V461" s="19"/>
      <c r="W461" s="18"/>
      <c r="X461" s="137">
        <f t="shared" si="180"/>
        <v>0</v>
      </c>
    </row>
    <row r="462" spans="1:24" s="100" customFormat="1" ht="45">
      <c r="A462" s="36" t="s">
        <v>49</v>
      </c>
      <c r="B462" s="50" t="s">
        <v>1152</v>
      </c>
      <c r="C462" s="187" t="s">
        <v>613</v>
      </c>
      <c r="D462" s="187" t="s">
        <v>689</v>
      </c>
      <c r="E462" s="53">
        <v>2025</v>
      </c>
      <c r="F462" s="82" t="s">
        <v>1153</v>
      </c>
      <c r="G462" s="41">
        <v>3000</v>
      </c>
      <c r="H462" s="19"/>
      <c r="I462" s="261">
        <v>3000</v>
      </c>
      <c r="J462" s="25">
        <f t="shared" si="179"/>
        <v>0</v>
      </c>
      <c r="K462" s="60"/>
      <c r="L462" s="19"/>
      <c r="M462" s="60"/>
      <c r="N462" s="19"/>
      <c r="O462" s="60"/>
      <c r="P462" s="19"/>
      <c r="Q462" s="60"/>
      <c r="R462" s="19"/>
      <c r="S462" s="213">
        <v>2671</v>
      </c>
      <c r="T462" s="19"/>
      <c r="U462" s="213">
        <v>2671</v>
      </c>
      <c r="V462" s="19"/>
      <c r="W462" s="18"/>
      <c r="X462" s="137">
        <f t="shared" si="180"/>
        <v>0</v>
      </c>
    </row>
    <row r="463" spans="1:24" s="100" customFormat="1" ht="45">
      <c r="A463" s="36" t="s">
        <v>49</v>
      </c>
      <c r="B463" s="50" t="s">
        <v>1154</v>
      </c>
      <c r="C463" s="187" t="s">
        <v>613</v>
      </c>
      <c r="D463" s="187" t="s">
        <v>675</v>
      </c>
      <c r="E463" s="53">
        <v>2025</v>
      </c>
      <c r="F463" s="82" t="s">
        <v>1155</v>
      </c>
      <c r="G463" s="41">
        <v>1000</v>
      </c>
      <c r="H463" s="19"/>
      <c r="I463" s="261">
        <v>1000</v>
      </c>
      <c r="J463" s="25">
        <f t="shared" si="179"/>
        <v>0</v>
      </c>
      <c r="K463" s="60"/>
      <c r="L463" s="19"/>
      <c r="M463" s="60"/>
      <c r="N463" s="19"/>
      <c r="O463" s="60"/>
      <c r="P463" s="19"/>
      <c r="Q463" s="60"/>
      <c r="R463" s="19"/>
      <c r="S463" s="213">
        <v>890</v>
      </c>
      <c r="T463" s="19"/>
      <c r="U463" s="213">
        <v>890</v>
      </c>
      <c r="V463" s="19"/>
      <c r="W463" s="18"/>
      <c r="X463" s="137">
        <f t="shared" si="180"/>
        <v>0</v>
      </c>
    </row>
    <row r="464" spans="1:24" s="100" customFormat="1" ht="45">
      <c r="A464" s="36" t="s">
        <v>49</v>
      </c>
      <c r="B464" s="50" t="s">
        <v>1156</v>
      </c>
      <c r="C464" s="187" t="s">
        <v>402</v>
      </c>
      <c r="D464" s="187" t="s">
        <v>690</v>
      </c>
      <c r="E464" s="53">
        <v>2025</v>
      </c>
      <c r="F464" s="82" t="s">
        <v>1157</v>
      </c>
      <c r="G464" s="41">
        <v>800</v>
      </c>
      <c r="H464" s="19"/>
      <c r="I464" s="261">
        <v>800</v>
      </c>
      <c r="J464" s="25">
        <f t="shared" si="179"/>
        <v>0</v>
      </c>
      <c r="K464" s="60"/>
      <c r="L464" s="19"/>
      <c r="M464" s="60"/>
      <c r="N464" s="19"/>
      <c r="O464" s="60"/>
      <c r="P464" s="19"/>
      <c r="Q464" s="60"/>
      <c r="R464" s="19"/>
      <c r="S464" s="213">
        <v>712</v>
      </c>
      <c r="T464" s="19"/>
      <c r="U464" s="213">
        <v>712</v>
      </c>
      <c r="V464" s="19"/>
      <c r="W464" s="18"/>
      <c r="X464" s="137">
        <f t="shared" si="180"/>
        <v>0</v>
      </c>
    </row>
    <row r="465" spans="1:24" s="100" customFormat="1" ht="45">
      <c r="A465" s="36" t="s">
        <v>49</v>
      </c>
      <c r="B465" s="190" t="s">
        <v>691</v>
      </c>
      <c r="C465" s="237" t="s">
        <v>657</v>
      </c>
      <c r="D465" s="237" t="s">
        <v>692</v>
      </c>
      <c r="E465" s="53">
        <v>2025</v>
      </c>
      <c r="F465" s="82" t="s">
        <v>1158</v>
      </c>
      <c r="G465" s="41">
        <v>800</v>
      </c>
      <c r="H465" s="19"/>
      <c r="I465" s="261">
        <v>800</v>
      </c>
      <c r="J465" s="25">
        <f t="shared" si="179"/>
        <v>0</v>
      </c>
      <c r="K465" s="60"/>
      <c r="L465" s="19"/>
      <c r="M465" s="60"/>
      <c r="N465" s="19"/>
      <c r="O465" s="60"/>
      <c r="P465" s="19"/>
      <c r="Q465" s="60"/>
      <c r="R465" s="19"/>
      <c r="S465" s="213">
        <v>712</v>
      </c>
      <c r="T465" s="19"/>
      <c r="U465" s="213">
        <v>712</v>
      </c>
      <c r="V465" s="19"/>
      <c r="W465" s="18"/>
      <c r="X465" s="137">
        <f t="shared" si="180"/>
        <v>0</v>
      </c>
    </row>
    <row r="466" spans="1:24" s="100" customFormat="1" ht="45">
      <c r="A466" s="36" t="s">
        <v>49</v>
      </c>
      <c r="B466" s="190" t="s">
        <v>1159</v>
      </c>
      <c r="C466" s="237" t="s">
        <v>660</v>
      </c>
      <c r="D466" s="237" t="s">
        <v>693</v>
      </c>
      <c r="E466" s="53">
        <v>2025</v>
      </c>
      <c r="F466" s="82" t="s">
        <v>1160</v>
      </c>
      <c r="G466" s="41">
        <v>1325</v>
      </c>
      <c r="H466" s="19"/>
      <c r="I466" s="261">
        <v>1325</v>
      </c>
      <c r="J466" s="25">
        <f t="shared" si="179"/>
        <v>0</v>
      </c>
      <c r="K466" s="60"/>
      <c r="L466" s="19"/>
      <c r="M466" s="60"/>
      <c r="N466" s="19"/>
      <c r="O466" s="60"/>
      <c r="P466" s="19"/>
      <c r="Q466" s="60"/>
      <c r="R466" s="19"/>
      <c r="S466" s="213">
        <v>1180</v>
      </c>
      <c r="T466" s="19"/>
      <c r="U466" s="213">
        <v>1180</v>
      </c>
      <c r="V466" s="19"/>
      <c r="W466" s="18"/>
      <c r="X466" s="137">
        <f t="shared" si="180"/>
        <v>0</v>
      </c>
    </row>
    <row r="467" spans="1:24" s="100" customFormat="1" ht="16.5">
      <c r="A467" s="42" t="s">
        <v>51</v>
      </c>
      <c r="B467" s="183" t="s">
        <v>23</v>
      </c>
      <c r="C467" s="18"/>
      <c r="D467" s="18"/>
      <c r="E467" s="21"/>
      <c r="F467" s="21"/>
      <c r="G467" s="217">
        <f>+G468+G478</f>
        <v>12865</v>
      </c>
      <c r="H467" s="19"/>
      <c r="I467" s="217">
        <f>+I468+I478</f>
        <v>12865</v>
      </c>
      <c r="J467" s="19"/>
      <c r="K467" s="217">
        <f>+K468+K478</f>
        <v>4746.027</v>
      </c>
      <c r="L467" s="19"/>
      <c r="M467" s="217">
        <f>+M468+M478</f>
        <v>4746.027</v>
      </c>
      <c r="N467" s="19"/>
      <c r="O467" s="217">
        <f>+O468+O478</f>
        <v>6819</v>
      </c>
      <c r="P467" s="19"/>
      <c r="Q467" s="217">
        <f>+Q468+Q478</f>
        <v>6819</v>
      </c>
      <c r="R467" s="19"/>
      <c r="S467" s="217">
        <f>+S468+S478</f>
        <v>5421</v>
      </c>
      <c r="T467" s="19"/>
      <c r="U467" s="217">
        <f>+U468+U478</f>
        <v>5421</v>
      </c>
      <c r="V467" s="19"/>
      <c r="W467" s="18"/>
      <c r="X467" s="137">
        <f t="shared" si="180"/>
        <v>0</v>
      </c>
    </row>
    <row r="468" spans="1:24" s="100" customFormat="1" ht="16.5">
      <c r="A468" s="18" t="s">
        <v>17</v>
      </c>
      <c r="B468" s="139" t="s">
        <v>139</v>
      </c>
      <c r="C468" s="18"/>
      <c r="D468" s="18"/>
      <c r="E468" s="21"/>
      <c r="F468" s="21"/>
      <c r="G468" s="199">
        <f>SUM(G469:G477)</f>
        <v>7160</v>
      </c>
      <c r="H468" s="19"/>
      <c r="I468" s="199">
        <f>SUM(I469:I477)</f>
        <v>7160</v>
      </c>
      <c r="J468" s="19"/>
      <c r="K468" s="199">
        <f>SUM(K469:K477)</f>
        <v>4746.027</v>
      </c>
      <c r="L468" s="19"/>
      <c r="M468" s="199">
        <f>SUM(M469:M477)</f>
        <v>4746.027</v>
      </c>
      <c r="N468" s="19"/>
      <c r="O468" s="199">
        <f>SUM(O469:O477)</f>
        <v>6819</v>
      </c>
      <c r="P468" s="19"/>
      <c r="Q468" s="199">
        <f>SUM(Q469:Q477)</f>
        <v>6819</v>
      </c>
      <c r="R468" s="19"/>
      <c r="S468" s="262">
        <f>SUM(S469:S477)</f>
        <v>341</v>
      </c>
      <c r="T468" s="19"/>
      <c r="U468" s="262">
        <f>SUM(U469:U477)</f>
        <v>341</v>
      </c>
      <c r="V468" s="19"/>
      <c r="W468" s="18"/>
      <c r="X468" s="137">
        <f t="shared" si="180"/>
        <v>0</v>
      </c>
    </row>
    <row r="469" spans="1:24" s="100" customFormat="1" ht="30">
      <c r="A469" s="36" t="s">
        <v>49</v>
      </c>
      <c r="B469" s="212" t="s">
        <v>204</v>
      </c>
      <c r="C469" s="21" t="s">
        <v>355</v>
      </c>
      <c r="D469" s="18"/>
      <c r="E469" s="53" t="s">
        <v>127</v>
      </c>
      <c r="F469" s="21" t="s">
        <v>694</v>
      </c>
      <c r="G469" s="215">
        <v>575</v>
      </c>
      <c r="H469" s="19"/>
      <c r="I469" s="215">
        <v>575</v>
      </c>
      <c r="J469" s="19"/>
      <c r="K469" s="41">
        <v>217</v>
      </c>
      <c r="L469" s="19"/>
      <c r="M469" s="41">
        <v>217</v>
      </c>
      <c r="N469" s="19"/>
      <c r="O469" s="41">
        <v>548</v>
      </c>
      <c r="P469" s="19"/>
      <c r="Q469" s="41">
        <v>548</v>
      </c>
      <c r="R469" s="19"/>
      <c r="S469" s="41">
        <v>27</v>
      </c>
      <c r="T469" s="19"/>
      <c r="U469" s="41">
        <v>27</v>
      </c>
      <c r="V469" s="19"/>
      <c r="W469" s="18"/>
      <c r="X469" s="137">
        <f t="shared" si="180"/>
        <v>0</v>
      </c>
    </row>
    <row r="470" spans="1:24" s="100" customFormat="1" ht="30">
      <c r="A470" s="36" t="s">
        <v>49</v>
      </c>
      <c r="B470" s="212" t="s">
        <v>205</v>
      </c>
      <c r="C470" s="21" t="s">
        <v>355</v>
      </c>
      <c r="D470" s="18"/>
      <c r="E470" s="53" t="s">
        <v>127</v>
      </c>
      <c r="F470" s="21" t="s">
        <v>695</v>
      </c>
      <c r="G470" s="215">
        <v>460</v>
      </c>
      <c r="H470" s="19"/>
      <c r="I470" s="215">
        <v>460</v>
      </c>
      <c r="J470" s="19"/>
      <c r="K470" s="41">
        <v>174</v>
      </c>
      <c r="L470" s="19"/>
      <c r="M470" s="41">
        <v>174</v>
      </c>
      <c r="N470" s="19"/>
      <c r="O470" s="41">
        <v>438</v>
      </c>
      <c r="P470" s="19"/>
      <c r="Q470" s="41">
        <v>438</v>
      </c>
      <c r="R470" s="19"/>
      <c r="S470" s="41">
        <v>22</v>
      </c>
      <c r="T470" s="19"/>
      <c r="U470" s="41">
        <v>22</v>
      </c>
      <c r="V470" s="19"/>
      <c r="W470" s="18"/>
      <c r="X470" s="137">
        <f t="shared" si="180"/>
        <v>0</v>
      </c>
    </row>
    <row r="471" spans="1:24" s="100" customFormat="1" ht="30">
      <c r="A471" s="36" t="s">
        <v>49</v>
      </c>
      <c r="B471" s="212" t="s">
        <v>206</v>
      </c>
      <c r="C471" s="21" t="s">
        <v>355</v>
      </c>
      <c r="D471" s="18"/>
      <c r="E471" s="53" t="s">
        <v>127</v>
      </c>
      <c r="F471" s="21" t="s">
        <v>696</v>
      </c>
      <c r="G471" s="215">
        <v>460</v>
      </c>
      <c r="H471" s="19"/>
      <c r="I471" s="215">
        <v>460</v>
      </c>
      <c r="J471" s="19"/>
      <c r="K471" s="41">
        <v>174</v>
      </c>
      <c r="L471" s="19"/>
      <c r="M471" s="41">
        <v>174</v>
      </c>
      <c r="N471" s="19"/>
      <c r="O471" s="41">
        <v>438</v>
      </c>
      <c r="P471" s="19"/>
      <c r="Q471" s="41">
        <v>438</v>
      </c>
      <c r="R471" s="19"/>
      <c r="S471" s="41">
        <v>22</v>
      </c>
      <c r="T471" s="19"/>
      <c r="U471" s="41">
        <v>22</v>
      </c>
      <c r="V471" s="19"/>
      <c r="W471" s="18"/>
      <c r="X471" s="137">
        <f t="shared" si="180"/>
        <v>0</v>
      </c>
    </row>
    <row r="472" spans="1:24" s="100" customFormat="1" ht="30">
      <c r="A472" s="36" t="s">
        <v>49</v>
      </c>
      <c r="B472" s="212" t="s">
        <v>207</v>
      </c>
      <c r="C472" s="21" t="s">
        <v>431</v>
      </c>
      <c r="D472" s="18"/>
      <c r="E472" s="53" t="s">
        <v>127</v>
      </c>
      <c r="F472" s="21" t="s">
        <v>697</v>
      </c>
      <c r="G472" s="215">
        <v>655</v>
      </c>
      <c r="H472" s="19"/>
      <c r="I472" s="215">
        <v>655</v>
      </c>
      <c r="J472" s="19"/>
      <c r="K472" s="41">
        <v>248</v>
      </c>
      <c r="L472" s="19"/>
      <c r="M472" s="41">
        <v>248</v>
      </c>
      <c r="N472" s="19"/>
      <c r="O472" s="41">
        <v>624</v>
      </c>
      <c r="P472" s="19"/>
      <c r="Q472" s="41">
        <v>624</v>
      </c>
      <c r="R472" s="19"/>
      <c r="S472" s="41">
        <v>31</v>
      </c>
      <c r="T472" s="19"/>
      <c r="U472" s="41">
        <v>31</v>
      </c>
      <c r="V472" s="19"/>
      <c r="W472" s="18"/>
      <c r="X472" s="137">
        <f t="shared" si="180"/>
        <v>0</v>
      </c>
    </row>
    <row r="473" spans="1:24" s="100" customFormat="1" ht="30">
      <c r="A473" s="36" t="s">
        <v>49</v>
      </c>
      <c r="B473" s="212" t="s">
        <v>208</v>
      </c>
      <c r="C473" s="21" t="s">
        <v>434</v>
      </c>
      <c r="D473" s="18"/>
      <c r="E473" s="53" t="s">
        <v>127</v>
      </c>
      <c r="F473" s="21" t="s">
        <v>698</v>
      </c>
      <c r="G473" s="215">
        <v>1654</v>
      </c>
      <c r="H473" s="19"/>
      <c r="I473" s="215">
        <v>1654</v>
      </c>
      <c r="J473" s="19"/>
      <c r="K473" s="41">
        <v>624</v>
      </c>
      <c r="L473" s="19"/>
      <c r="M473" s="41">
        <v>624</v>
      </c>
      <c r="N473" s="19"/>
      <c r="O473" s="41">
        <v>1575</v>
      </c>
      <c r="P473" s="19"/>
      <c r="Q473" s="41">
        <v>1575</v>
      </c>
      <c r="R473" s="19"/>
      <c r="S473" s="41">
        <v>79</v>
      </c>
      <c r="T473" s="19"/>
      <c r="U473" s="41">
        <v>79</v>
      </c>
      <c r="V473" s="19"/>
      <c r="W473" s="18"/>
      <c r="X473" s="137">
        <f t="shared" si="180"/>
        <v>0</v>
      </c>
    </row>
    <row r="474" spans="1:24" s="100" customFormat="1" ht="30">
      <c r="A474" s="36" t="s">
        <v>49</v>
      </c>
      <c r="B474" s="212" t="s">
        <v>209</v>
      </c>
      <c r="C474" s="21" t="s">
        <v>422</v>
      </c>
      <c r="D474" s="18"/>
      <c r="E474" s="53" t="s">
        <v>127</v>
      </c>
      <c r="F474" s="21" t="s">
        <v>699</v>
      </c>
      <c r="G474" s="215">
        <v>1642</v>
      </c>
      <c r="H474" s="19"/>
      <c r="I474" s="215">
        <v>1642</v>
      </c>
      <c r="J474" s="19"/>
      <c r="K474" s="41">
        <v>1642</v>
      </c>
      <c r="L474" s="19"/>
      <c r="M474" s="41">
        <v>1642</v>
      </c>
      <c r="N474" s="19"/>
      <c r="O474" s="41">
        <v>1564</v>
      </c>
      <c r="P474" s="19"/>
      <c r="Q474" s="41">
        <v>1564</v>
      </c>
      <c r="R474" s="19"/>
      <c r="S474" s="41">
        <v>78</v>
      </c>
      <c r="T474" s="19"/>
      <c r="U474" s="41">
        <v>78</v>
      </c>
      <c r="V474" s="19"/>
      <c r="W474" s="18"/>
      <c r="X474" s="137">
        <f t="shared" si="180"/>
        <v>0</v>
      </c>
    </row>
    <row r="475" spans="1:24" s="100" customFormat="1" ht="45">
      <c r="A475" s="36" t="s">
        <v>49</v>
      </c>
      <c r="B475" s="212" t="s">
        <v>210</v>
      </c>
      <c r="C475" s="21" t="s">
        <v>703</v>
      </c>
      <c r="D475" s="18"/>
      <c r="E475" s="53" t="s">
        <v>127</v>
      </c>
      <c r="F475" s="21" t="s">
        <v>700</v>
      </c>
      <c r="G475" s="215">
        <v>952</v>
      </c>
      <c r="H475" s="19"/>
      <c r="I475" s="215">
        <v>952</v>
      </c>
      <c r="J475" s="19"/>
      <c r="K475" s="41">
        <v>939</v>
      </c>
      <c r="L475" s="19"/>
      <c r="M475" s="41">
        <v>939</v>
      </c>
      <c r="N475" s="19"/>
      <c r="O475" s="41">
        <v>907</v>
      </c>
      <c r="P475" s="19"/>
      <c r="Q475" s="41">
        <v>907</v>
      </c>
      <c r="R475" s="19"/>
      <c r="S475" s="41">
        <v>45</v>
      </c>
      <c r="T475" s="19"/>
      <c r="U475" s="41">
        <v>45</v>
      </c>
      <c r="V475" s="19"/>
      <c r="W475" s="18"/>
      <c r="X475" s="137">
        <f t="shared" si="180"/>
        <v>0</v>
      </c>
    </row>
    <row r="476" spans="1:24" s="100" customFormat="1" ht="45">
      <c r="A476" s="36" t="s">
        <v>49</v>
      </c>
      <c r="B476" s="212" t="s">
        <v>211</v>
      </c>
      <c r="C476" s="21" t="s">
        <v>703</v>
      </c>
      <c r="D476" s="18"/>
      <c r="E476" s="53" t="s">
        <v>127</v>
      </c>
      <c r="F476" s="21" t="s">
        <v>701</v>
      </c>
      <c r="G476" s="215">
        <v>286</v>
      </c>
      <c r="H476" s="19"/>
      <c r="I476" s="215">
        <v>286</v>
      </c>
      <c r="J476" s="19"/>
      <c r="K476" s="41">
        <v>283.45499999999998</v>
      </c>
      <c r="L476" s="19"/>
      <c r="M476" s="41">
        <v>283.45499999999998</v>
      </c>
      <c r="N476" s="19"/>
      <c r="O476" s="41">
        <v>272</v>
      </c>
      <c r="P476" s="19"/>
      <c r="Q476" s="41">
        <v>272</v>
      </c>
      <c r="R476" s="19"/>
      <c r="S476" s="41">
        <v>14</v>
      </c>
      <c r="T476" s="19"/>
      <c r="U476" s="41">
        <v>14</v>
      </c>
      <c r="V476" s="19"/>
      <c r="W476" s="18"/>
      <c r="X476" s="137">
        <f t="shared" si="180"/>
        <v>0</v>
      </c>
    </row>
    <row r="477" spans="1:24" s="100" customFormat="1" ht="45">
      <c r="A477" s="36" t="s">
        <v>49</v>
      </c>
      <c r="B477" s="212" t="s">
        <v>212</v>
      </c>
      <c r="C477" s="21" t="s">
        <v>703</v>
      </c>
      <c r="D477" s="18"/>
      <c r="E477" s="53" t="s">
        <v>127</v>
      </c>
      <c r="F477" s="21" t="s">
        <v>697</v>
      </c>
      <c r="G477" s="215">
        <v>476</v>
      </c>
      <c r="H477" s="19"/>
      <c r="I477" s="215">
        <v>476</v>
      </c>
      <c r="J477" s="19"/>
      <c r="K477" s="41">
        <v>444.572</v>
      </c>
      <c r="L477" s="19"/>
      <c r="M477" s="41">
        <v>444.572</v>
      </c>
      <c r="N477" s="19"/>
      <c r="O477" s="41">
        <v>453</v>
      </c>
      <c r="P477" s="19"/>
      <c r="Q477" s="41">
        <v>453</v>
      </c>
      <c r="R477" s="19"/>
      <c r="S477" s="41">
        <v>23</v>
      </c>
      <c r="T477" s="19"/>
      <c r="U477" s="41">
        <v>23</v>
      </c>
      <c r="V477" s="19"/>
      <c r="W477" s="18"/>
      <c r="X477" s="137">
        <f t="shared" si="180"/>
        <v>0</v>
      </c>
    </row>
    <row r="478" spans="1:24" s="100" customFormat="1" ht="16.5">
      <c r="A478" s="51" t="s">
        <v>52</v>
      </c>
      <c r="B478" s="191" t="s">
        <v>386</v>
      </c>
      <c r="C478" s="18"/>
      <c r="D478" s="18"/>
      <c r="E478" s="263"/>
      <c r="F478" s="21"/>
      <c r="G478" s="194">
        <f>SUM(G479:G489)</f>
        <v>5705</v>
      </c>
      <c r="H478" s="19"/>
      <c r="I478" s="194">
        <f>SUM(I479:I489)</f>
        <v>5705</v>
      </c>
      <c r="J478" s="19"/>
      <c r="K478" s="39"/>
      <c r="L478" s="19"/>
      <c r="M478" s="39"/>
      <c r="N478" s="19"/>
      <c r="O478" s="39"/>
      <c r="P478" s="19"/>
      <c r="Q478" s="39"/>
      <c r="R478" s="19"/>
      <c r="S478" s="156">
        <f>SUM(S479:S489)</f>
        <v>5080</v>
      </c>
      <c r="T478" s="19"/>
      <c r="U478" s="156">
        <f>SUM(U479:U489)</f>
        <v>5080</v>
      </c>
      <c r="V478" s="19"/>
      <c r="W478" s="18"/>
      <c r="X478" s="137">
        <f t="shared" si="180"/>
        <v>0</v>
      </c>
    </row>
    <row r="479" spans="1:24" s="100" customFormat="1" ht="45">
      <c r="A479" s="36" t="s">
        <v>49</v>
      </c>
      <c r="B479" s="50" t="s">
        <v>702</v>
      </c>
      <c r="C479" s="187" t="s">
        <v>703</v>
      </c>
      <c r="D479" s="187" t="s">
        <v>430</v>
      </c>
      <c r="E479" s="53">
        <v>2025</v>
      </c>
      <c r="F479" s="21" t="s">
        <v>1161</v>
      </c>
      <c r="G479" s="188">
        <v>666</v>
      </c>
      <c r="H479" s="19"/>
      <c r="I479" s="188">
        <v>666</v>
      </c>
      <c r="J479" s="19"/>
      <c r="K479" s="41"/>
      <c r="L479" s="19"/>
      <c r="M479" s="41"/>
      <c r="N479" s="19"/>
      <c r="O479" s="41"/>
      <c r="P479" s="19"/>
      <c r="Q479" s="41"/>
      <c r="R479" s="19"/>
      <c r="S479" s="213">
        <v>593</v>
      </c>
      <c r="T479" s="19"/>
      <c r="U479" s="213">
        <v>593</v>
      </c>
      <c r="V479" s="19"/>
      <c r="W479" s="18"/>
      <c r="X479" s="137">
        <f t="shared" si="180"/>
        <v>0</v>
      </c>
    </row>
    <row r="480" spans="1:24" s="100" customFormat="1" ht="45">
      <c r="A480" s="36" t="s">
        <v>49</v>
      </c>
      <c r="B480" s="50" t="s">
        <v>704</v>
      </c>
      <c r="C480" s="187" t="s">
        <v>703</v>
      </c>
      <c r="D480" s="187" t="s">
        <v>675</v>
      </c>
      <c r="E480" s="53">
        <v>2025</v>
      </c>
      <c r="F480" s="21" t="s">
        <v>1162</v>
      </c>
      <c r="G480" s="188">
        <v>952</v>
      </c>
      <c r="H480" s="19"/>
      <c r="I480" s="188">
        <v>952</v>
      </c>
      <c r="J480" s="19"/>
      <c r="K480" s="41"/>
      <c r="L480" s="19"/>
      <c r="M480" s="41"/>
      <c r="N480" s="19"/>
      <c r="O480" s="41"/>
      <c r="P480" s="19"/>
      <c r="Q480" s="41"/>
      <c r="R480" s="19"/>
      <c r="S480" s="213">
        <v>848</v>
      </c>
      <c r="T480" s="19"/>
      <c r="U480" s="213">
        <v>848</v>
      </c>
      <c r="V480" s="19"/>
      <c r="W480" s="18"/>
      <c r="X480" s="137">
        <f t="shared" si="180"/>
        <v>0</v>
      </c>
    </row>
    <row r="481" spans="1:24" s="100" customFormat="1" ht="30">
      <c r="A481" s="36" t="s">
        <v>49</v>
      </c>
      <c r="B481" s="50" t="s">
        <v>705</v>
      </c>
      <c r="C481" s="187" t="s">
        <v>355</v>
      </c>
      <c r="D481" s="187" t="s">
        <v>440</v>
      </c>
      <c r="E481" s="53">
        <v>2025</v>
      </c>
      <c r="F481" s="21" t="s">
        <v>1163</v>
      </c>
      <c r="G481" s="188">
        <v>460</v>
      </c>
      <c r="H481" s="19"/>
      <c r="I481" s="188">
        <v>460</v>
      </c>
      <c r="J481" s="19"/>
      <c r="K481" s="41"/>
      <c r="L481" s="19"/>
      <c r="M481" s="41"/>
      <c r="N481" s="19"/>
      <c r="O481" s="41"/>
      <c r="P481" s="19"/>
      <c r="Q481" s="41"/>
      <c r="R481" s="19"/>
      <c r="S481" s="213">
        <v>410</v>
      </c>
      <c r="T481" s="19"/>
      <c r="U481" s="213">
        <v>410</v>
      </c>
      <c r="V481" s="19"/>
      <c r="W481" s="18"/>
      <c r="X481" s="137">
        <f t="shared" si="180"/>
        <v>0</v>
      </c>
    </row>
    <row r="482" spans="1:24" s="100" customFormat="1" ht="45">
      <c r="A482" s="36" t="s">
        <v>49</v>
      </c>
      <c r="B482" s="50" t="s">
        <v>706</v>
      </c>
      <c r="C482" s="187" t="s">
        <v>703</v>
      </c>
      <c r="D482" s="187" t="s">
        <v>677</v>
      </c>
      <c r="E482" s="53">
        <v>2025</v>
      </c>
      <c r="F482" s="21" t="s">
        <v>1164</v>
      </c>
      <c r="G482" s="188">
        <v>476</v>
      </c>
      <c r="H482" s="19"/>
      <c r="I482" s="188">
        <v>476</v>
      </c>
      <c r="J482" s="19"/>
      <c r="K482" s="41"/>
      <c r="L482" s="19"/>
      <c r="M482" s="41"/>
      <c r="N482" s="19"/>
      <c r="O482" s="41"/>
      <c r="P482" s="19"/>
      <c r="Q482" s="41"/>
      <c r="R482" s="19"/>
      <c r="S482" s="213">
        <v>424</v>
      </c>
      <c r="T482" s="19"/>
      <c r="U482" s="213">
        <v>424</v>
      </c>
      <c r="V482" s="19"/>
      <c r="W482" s="18"/>
      <c r="X482" s="137">
        <f t="shared" si="180"/>
        <v>0</v>
      </c>
    </row>
    <row r="483" spans="1:24" s="100" customFormat="1" ht="45">
      <c r="A483" s="36" t="s">
        <v>49</v>
      </c>
      <c r="B483" s="50" t="s">
        <v>707</v>
      </c>
      <c r="C483" s="187" t="s">
        <v>703</v>
      </c>
      <c r="D483" s="187" t="s">
        <v>677</v>
      </c>
      <c r="E483" s="53">
        <v>2025</v>
      </c>
      <c r="F483" s="21" t="s">
        <v>1165</v>
      </c>
      <c r="G483" s="188">
        <v>476</v>
      </c>
      <c r="H483" s="19"/>
      <c r="I483" s="188">
        <v>476</v>
      </c>
      <c r="J483" s="19"/>
      <c r="K483" s="41"/>
      <c r="L483" s="19"/>
      <c r="M483" s="41"/>
      <c r="N483" s="19"/>
      <c r="O483" s="41"/>
      <c r="P483" s="19"/>
      <c r="Q483" s="41"/>
      <c r="R483" s="19"/>
      <c r="S483" s="213">
        <v>424</v>
      </c>
      <c r="T483" s="19"/>
      <c r="U483" s="213">
        <v>424</v>
      </c>
      <c r="V483" s="19"/>
      <c r="W483" s="18"/>
      <c r="X483" s="137">
        <f t="shared" si="180"/>
        <v>0</v>
      </c>
    </row>
    <row r="484" spans="1:24" s="100" customFormat="1" ht="45">
      <c r="A484" s="36" t="s">
        <v>49</v>
      </c>
      <c r="B484" s="50" t="s">
        <v>708</v>
      </c>
      <c r="C484" s="187" t="s">
        <v>703</v>
      </c>
      <c r="D484" s="187" t="s">
        <v>709</v>
      </c>
      <c r="E484" s="53">
        <v>2025</v>
      </c>
      <c r="F484" s="21" t="s">
        <v>1166</v>
      </c>
      <c r="G484" s="188">
        <v>476</v>
      </c>
      <c r="H484" s="19"/>
      <c r="I484" s="188">
        <v>476</v>
      </c>
      <c r="J484" s="19"/>
      <c r="K484" s="41"/>
      <c r="L484" s="19"/>
      <c r="M484" s="41"/>
      <c r="N484" s="19"/>
      <c r="O484" s="41"/>
      <c r="P484" s="19"/>
      <c r="Q484" s="41"/>
      <c r="R484" s="19"/>
      <c r="S484" s="213">
        <v>424</v>
      </c>
      <c r="T484" s="19"/>
      <c r="U484" s="213">
        <v>424</v>
      </c>
      <c r="V484" s="19"/>
      <c r="W484" s="18"/>
      <c r="X484" s="137">
        <f t="shared" si="180"/>
        <v>0</v>
      </c>
    </row>
    <row r="485" spans="1:24" s="100" customFormat="1" ht="30">
      <c r="A485" s="36" t="s">
        <v>49</v>
      </c>
      <c r="B485" s="50" t="s">
        <v>710</v>
      </c>
      <c r="C485" s="187" t="s">
        <v>355</v>
      </c>
      <c r="D485" s="187" t="s">
        <v>711</v>
      </c>
      <c r="E485" s="53">
        <v>2025</v>
      </c>
      <c r="F485" s="21" t="s">
        <v>1167</v>
      </c>
      <c r="G485" s="188">
        <v>575</v>
      </c>
      <c r="H485" s="19"/>
      <c r="I485" s="188">
        <v>575</v>
      </c>
      <c r="J485" s="19"/>
      <c r="K485" s="41"/>
      <c r="L485" s="19"/>
      <c r="M485" s="41"/>
      <c r="N485" s="19"/>
      <c r="O485" s="41"/>
      <c r="P485" s="19"/>
      <c r="Q485" s="41"/>
      <c r="R485" s="19"/>
      <c r="S485" s="213">
        <v>512</v>
      </c>
      <c r="T485" s="19"/>
      <c r="U485" s="213">
        <v>512</v>
      </c>
      <c r="V485" s="19"/>
      <c r="W485" s="18"/>
      <c r="X485" s="137">
        <f t="shared" si="180"/>
        <v>0</v>
      </c>
    </row>
    <row r="486" spans="1:24" s="100" customFormat="1" ht="30">
      <c r="A486" s="36" t="s">
        <v>49</v>
      </c>
      <c r="B486" s="50" t="s">
        <v>712</v>
      </c>
      <c r="C486" s="187" t="s">
        <v>355</v>
      </c>
      <c r="D486" s="187" t="s">
        <v>713</v>
      </c>
      <c r="E486" s="53">
        <v>2025</v>
      </c>
      <c r="F486" s="21" t="s">
        <v>1168</v>
      </c>
      <c r="G486" s="188">
        <v>518</v>
      </c>
      <c r="H486" s="19"/>
      <c r="I486" s="188">
        <v>518</v>
      </c>
      <c r="J486" s="19"/>
      <c r="K486" s="41"/>
      <c r="L486" s="19"/>
      <c r="M486" s="41"/>
      <c r="N486" s="19"/>
      <c r="O486" s="41"/>
      <c r="P486" s="19"/>
      <c r="Q486" s="41"/>
      <c r="R486" s="19"/>
      <c r="S486" s="213">
        <v>461</v>
      </c>
      <c r="T486" s="19"/>
      <c r="U486" s="213">
        <v>461</v>
      </c>
      <c r="V486" s="19"/>
      <c r="W486" s="18"/>
      <c r="X486" s="137">
        <f t="shared" si="180"/>
        <v>0</v>
      </c>
    </row>
    <row r="487" spans="1:24" s="100" customFormat="1" ht="30">
      <c r="A487" s="36" t="s">
        <v>49</v>
      </c>
      <c r="B487" s="50" t="s">
        <v>714</v>
      </c>
      <c r="C487" s="187" t="s">
        <v>355</v>
      </c>
      <c r="D487" s="187" t="s">
        <v>715</v>
      </c>
      <c r="E487" s="53">
        <v>2025</v>
      </c>
      <c r="F487" s="21" t="s">
        <v>1169</v>
      </c>
      <c r="G487" s="188">
        <v>403</v>
      </c>
      <c r="H487" s="19"/>
      <c r="I487" s="188">
        <v>403</v>
      </c>
      <c r="J487" s="19"/>
      <c r="K487" s="41"/>
      <c r="L487" s="19"/>
      <c r="M487" s="41"/>
      <c r="N487" s="19"/>
      <c r="O487" s="41"/>
      <c r="P487" s="19"/>
      <c r="Q487" s="41"/>
      <c r="R487" s="19"/>
      <c r="S487" s="213">
        <v>359</v>
      </c>
      <c r="T487" s="19"/>
      <c r="U487" s="213">
        <v>359</v>
      </c>
      <c r="V487" s="19"/>
      <c r="W487" s="18"/>
      <c r="X487" s="137">
        <f t="shared" si="180"/>
        <v>0</v>
      </c>
    </row>
    <row r="488" spans="1:24" s="100" customFormat="1" ht="30">
      <c r="A488" s="36" t="s">
        <v>49</v>
      </c>
      <c r="B488" s="50" t="s">
        <v>716</v>
      </c>
      <c r="C488" s="187" t="s">
        <v>355</v>
      </c>
      <c r="D488" s="187" t="s">
        <v>717</v>
      </c>
      <c r="E488" s="53">
        <v>2025</v>
      </c>
      <c r="F488" s="21" t="s">
        <v>1170</v>
      </c>
      <c r="G488" s="188">
        <v>288</v>
      </c>
      <c r="H488" s="19"/>
      <c r="I488" s="188">
        <v>288</v>
      </c>
      <c r="J488" s="19"/>
      <c r="K488" s="41"/>
      <c r="L488" s="19"/>
      <c r="M488" s="41"/>
      <c r="N488" s="19"/>
      <c r="O488" s="41"/>
      <c r="P488" s="19"/>
      <c r="Q488" s="41"/>
      <c r="R488" s="19"/>
      <c r="S488" s="213">
        <v>256</v>
      </c>
      <c r="T488" s="19"/>
      <c r="U488" s="213">
        <v>256</v>
      </c>
      <c r="V488" s="19"/>
      <c r="W488" s="18"/>
      <c r="X488" s="137">
        <f t="shared" si="180"/>
        <v>0</v>
      </c>
    </row>
    <row r="489" spans="1:24" s="100" customFormat="1" ht="45">
      <c r="A489" s="36" t="s">
        <v>49</v>
      </c>
      <c r="B489" s="50" t="s">
        <v>719</v>
      </c>
      <c r="C489" s="187" t="s">
        <v>425</v>
      </c>
      <c r="D489" s="187" t="s">
        <v>423</v>
      </c>
      <c r="E489" s="53">
        <v>2025</v>
      </c>
      <c r="F489" s="21" t="s">
        <v>1171</v>
      </c>
      <c r="G489" s="188">
        <v>415</v>
      </c>
      <c r="H489" s="19"/>
      <c r="I489" s="188">
        <v>415</v>
      </c>
      <c r="J489" s="19"/>
      <c r="K489" s="41"/>
      <c r="L489" s="19"/>
      <c r="M489" s="41"/>
      <c r="N489" s="19"/>
      <c r="O489" s="41"/>
      <c r="P489" s="19"/>
      <c r="Q489" s="41"/>
      <c r="R489" s="19"/>
      <c r="S489" s="213">
        <v>369</v>
      </c>
      <c r="T489" s="19"/>
      <c r="U489" s="213">
        <v>369</v>
      </c>
      <c r="V489" s="19"/>
      <c r="W489" s="18"/>
      <c r="X489" s="137">
        <f t="shared" si="180"/>
        <v>0</v>
      </c>
    </row>
    <row r="490" spans="1:24" s="100" customFormat="1" ht="16.5">
      <c r="A490" s="51">
        <v>4</v>
      </c>
      <c r="B490" s="183" t="s">
        <v>26</v>
      </c>
      <c r="C490" s="18"/>
      <c r="D490" s="18"/>
      <c r="E490" s="21"/>
      <c r="F490" s="21"/>
      <c r="G490" s="39">
        <f>G491+G493</f>
        <v>42823</v>
      </c>
      <c r="H490" s="19"/>
      <c r="I490" s="39">
        <f>I491+I493</f>
        <v>42823</v>
      </c>
      <c r="J490" s="19"/>
      <c r="K490" s="39">
        <f>K491+K493</f>
        <v>5707.5879999999997</v>
      </c>
      <c r="L490" s="19"/>
      <c r="M490" s="39">
        <f>M491+M493</f>
        <v>5707.5879999999997</v>
      </c>
      <c r="N490" s="19"/>
      <c r="O490" s="39">
        <f>O491+O493</f>
        <v>9843.3070000000007</v>
      </c>
      <c r="P490" s="19"/>
      <c r="Q490" s="39">
        <f>Q491+Q493</f>
        <v>9843.3070000000007</v>
      </c>
      <c r="R490" s="19"/>
      <c r="S490" s="217">
        <f>S491+S493</f>
        <v>29533</v>
      </c>
      <c r="T490" s="19"/>
      <c r="U490" s="217">
        <f>U491+U493</f>
        <v>29533</v>
      </c>
      <c r="V490" s="19"/>
      <c r="W490" s="18"/>
      <c r="X490" s="137">
        <f t="shared" si="180"/>
        <v>0</v>
      </c>
    </row>
    <row r="491" spans="1:24" s="100" customFormat="1" ht="16.5">
      <c r="A491" s="52" t="s">
        <v>17</v>
      </c>
      <c r="B491" s="84" t="s">
        <v>139</v>
      </c>
      <c r="C491" s="18"/>
      <c r="D491" s="18"/>
      <c r="E491" s="85"/>
      <c r="F491" s="13"/>
      <c r="G491" s="156">
        <f>SUM(G492:G492)</f>
        <v>11423</v>
      </c>
      <c r="H491" s="19"/>
      <c r="I491" s="156">
        <f>SUM(I492:I492)</f>
        <v>11423</v>
      </c>
      <c r="J491" s="19"/>
      <c r="K491" s="156">
        <f>SUM(K492:K492)</f>
        <v>5707.5879999999997</v>
      </c>
      <c r="L491" s="19"/>
      <c r="M491" s="156">
        <f>SUM(M492:M492)</f>
        <v>5707.5879999999997</v>
      </c>
      <c r="N491" s="19"/>
      <c r="O491" s="156">
        <f>SUM(O492:O492)</f>
        <v>9843.3070000000007</v>
      </c>
      <c r="P491" s="19"/>
      <c r="Q491" s="156">
        <f>SUM(Q492:Q492)</f>
        <v>9843.3070000000007</v>
      </c>
      <c r="R491" s="19"/>
      <c r="S491" s="156">
        <f>SUM(S492:S492)</f>
        <v>1580</v>
      </c>
      <c r="T491" s="19"/>
      <c r="U491" s="156">
        <f>SUM(U492:U492)</f>
        <v>1580</v>
      </c>
      <c r="V491" s="19"/>
      <c r="W491" s="18"/>
      <c r="X491" s="137">
        <f t="shared" si="180"/>
        <v>0</v>
      </c>
    </row>
    <row r="492" spans="1:24" s="100" customFormat="1" ht="105">
      <c r="A492" s="36" t="s">
        <v>49</v>
      </c>
      <c r="B492" s="54" t="s">
        <v>214</v>
      </c>
      <c r="C492" s="85" t="s">
        <v>473</v>
      </c>
      <c r="D492" s="264" t="s">
        <v>720</v>
      </c>
      <c r="E492" s="85" t="s">
        <v>309</v>
      </c>
      <c r="F492" s="13" t="s">
        <v>215</v>
      </c>
      <c r="G492" s="204">
        <v>11423</v>
      </c>
      <c r="H492" s="19"/>
      <c r="I492" s="204">
        <v>11423</v>
      </c>
      <c r="J492" s="19"/>
      <c r="K492" s="204">
        <v>5707.5879999999997</v>
      </c>
      <c r="L492" s="19"/>
      <c r="M492" s="204">
        <v>5707.5879999999997</v>
      </c>
      <c r="N492" s="19"/>
      <c r="O492" s="158">
        <v>9843.3070000000007</v>
      </c>
      <c r="P492" s="19"/>
      <c r="Q492" s="158">
        <v>9843.3070000000007</v>
      </c>
      <c r="R492" s="19"/>
      <c r="S492" s="41">
        <v>1580</v>
      </c>
      <c r="T492" s="19"/>
      <c r="U492" s="41">
        <v>1580</v>
      </c>
      <c r="V492" s="19"/>
      <c r="W492" s="18"/>
      <c r="X492" s="137">
        <f t="shared" si="180"/>
        <v>0</v>
      </c>
    </row>
    <row r="493" spans="1:24" s="100" customFormat="1" ht="16.5">
      <c r="A493" s="52" t="s">
        <v>52</v>
      </c>
      <c r="B493" s="84" t="s">
        <v>386</v>
      </c>
      <c r="C493" s="18"/>
      <c r="D493" s="18"/>
      <c r="E493" s="85"/>
      <c r="F493" s="13"/>
      <c r="G493" s="194">
        <f t="shared" ref="G493" si="181">SUM(G494:G498)</f>
        <v>31400</v>
      </c>
      <c r="H493" s="19"/>
      <c r="I493" s="194">
        <f t="shared" ref="I493" si="182">SUM(I494:I498)</f>
        <v>31400</v>
      </c>
      <c r="J493" s="19"/>
      <c r="K493" s="203"/>
      <c r="L493" s="19"/>
      <c r="M493" s="203"/>
      <c r="N493" s="19"/>
      <c r="O493" s="203"/>
      <c r="P493" s="19"/>
      <c r="Q493" s="203"/>
      <c r="R493" s="19"/>
      <c r="S493" s="156">
        <f t="shared" ref="S493:U493" si="183">SUM(S494:S498)</f>
        <v>27953</v>
      </c>
      <c r="T493" s="19"/>
      <c r="U493" s="156">
        <f t="shared" si="183"/>
        <v>27953</v>
      </c>
      <c r="V493" s="19"/>
      <c r="W493" s="18"/>
      <c r="X493" s="137">
        <f t="shared" si="180"/>
        <v>0</v>
      </c>
    </row>
    <row r="494" spans="1:24" s="100" customFormat="1" ht="45">
      <c r="A494" s="36" t="s">
        <v>49</v>
      </c>
      <c r="B494" s="54" t="s">
        <v>1172</v>
      </c>
      <c r="C494" s="85" t="s">
        <v>481</v>
      </c>
      <c r="D494" s="264" t="s">
        <v>721</v>
      </c>
      <c r="E494" s="53">
        <v>2025</v>
      </c>
      <c r="F494" s="13" t="s">
        <v>1173</v>
      </c>
      <c r="G494" s="91">
        <v>5000</v>
      </c>
      <c r="H494" s="19"/>
      <c r="I494" s="91">
        <v>5000</v>
      </c>
      <c r="J494" s="19"/>
      <c r="K494" s="204"/>
      <c r="L494" s="19"/>
      <c r="M494" s="204"/>
      <c r="N494" s="19"/>
      <c r="O494" s="204"/>
      <c r="P494" s="19"/>
      <c r="Q494" s="204"/>
      <c r="R494" s="19"/>
      <c r="S494" s="213">
        <v>4451</v>
      </c>
      <c r="T494" s="19"/>
      <c r="U494" s="213">
        <v>4451</v>
      </c>
      <c r="V494" s="19"/>
      <c r="W494" s="18"/>
      <c r="X494" s="137">
        <f t="shared" si="180"/>
        <v>0</v>
      </c>
    </row>
    <row r="495" spans="1:24" s="100" customFormat="1" ht="45">
      <c r="A495" s="36" t="s">
        <v>49</v>
      </c>
      <c r="B495" s="54" t="s">
        <v>722</v>
      </c>
      <c r="C495" s="85" t="s">
        <v>468</v>
      </c>
      <c r="D495" s="264" t="s">
        <v>723</v>
      </c>
      <c r="E495" s="53">
        <v>2025</v>
      </c>
      <c r="F495" s="13" t="s">
        <v>1174</v>
      </c>
      <c r="G495" s="91">
        <v>5600</v>
      </c>
      <c r="H495" s="19"/>
      <c r="I495" s="91">
        <v>5600</v>
      </c>
      <c r="J495" s="19"/>
      <c r="K495" s="204"/>
      <c r="L495" s="19"/>
      <c r="M495" s="204"/>
      <c r="N495" s="19"/>
      <c r="O495" s="204"/>
      <c r="P495" s="19"/>
      <c r="Q495" s="204"/>
      <c r="R495" s="19"/>
      <c r="S495" s="213">
        <v>4985</v>
      </c>
      <c r="T495" s="19"/>
      <c r="U495" s="213">
        <v>4985</v>
      </c>
      <c r="V495" s="19"/>
      <c r="W495" s="18"/>
      <c r="X495" s="137">
        <f t="shared" si="180"/>
        <v>0</v>
      </c>
    </row>
    <row r="496" spans="1:24" s="276" customFormat="1" ht="30">
      <c r="A496" s="36" t="s">
        <v>49</v>
      </c>
      <c r="B496" s="265" t="s">
        <v>724</v>
      </c>
      <c r="C496" s="266" t="s">
        <v>465</v>
      </c>
      <c r="D496" s="267" t="s">
        <v>725</v>
      </c>
      <c r="E496" s="268" t="s">
        <v>966</v>
      </c>
      <c r="F496" s="269" t="s">
        <v>1175</v>
      </c>
      <c r="G496" s="270">
        <v>10400</v>
      </c>
      <c r="H496" s="271"/>
      <c r="I496" s="270">
        <v>10400</v>
      </c>
      <c r="J496" s="271"/>
      <c r="K496" s="272"/>
      <c r="L496" s="271"/>
      <c r="M496" s="272"/>
      <c r="N496" s="271"/>
      <c r="O496" s="272"/>
      <c r="P496" s="271"/>
      <c r="Q496" s="272"/>
      <c r="R496" s="271"/>
      <c r="S496" s="273">
        <v>9259</v>
      </c>
      <c r="T496" s="271"/>
      <c r="U496" s="273">
        <v>9259</v>
      </c>
      <c r="V496" s="271"/>
      <c r="W496" s="274"/>
      <c r="X496" s="275">
        <f t="shared" si="180"/>
        <v>0</v>
      </c>
    </row>
    <row r="497" spans="1:24" s="100" customFormat="1" ht="30">
      <c r="A497" s="36" t="s">
        <v>49</v>
      </c>
      <c r="B497" s="54" t="s">
        <v>726</v>
      </c>
      <c r="C497" s="85" t="s">
        <v>727</v>
      </c>
      <c r="D497" s="264" t="s">
        <v>728</v>
      </c>
      <c r="E497" s="53">
        <v>2025</v>
      </c>
      <c r="F497" s="13" t="s">
        <v>1176</v>
      </c>
      <c r="G497" s="270">
        <v>9600</v>
      </c>
      <c r="H497" s="19"/>
      <c r="I497" s="91">
        <v>9600</v>
      </c>
      <c r="J497" s="19"/>
      <c r="K497" s="204"/>
      <c r="L497" s="19"/>
      <c r="M497" s="204"/>
      <c r="N497" s="19"/>
      <c r="O497" s="204"/>
      <c r="P497" s="19"/>
      <c r="Q497" s="204"/>
      <c r="R497" s="19"/>
      <c r="S497" s="213">
        <v>8546</v>
      </c>
      <c r="T497" s="19"/>
      <c r="U497" s="213">
        <v>8546</v>
      </c>
      <c r="V497" s="19"/>
      <c r="W497" s="18"/>
      <c r="X497" s="137">
        <f t="shared" si="180"/>
        <v>0</v>
      </c>
    </row>
    <row r="498" spans="1:24" s="100" customFormat="1" ht="30">
      <c r="A498" s="36" t="s">
        <v>49</v>
      </c>
      <c r="B498" s="54" t="s">
        <v>1177</v>
      </c>
      <c r="C498" s="85" t="s">
        <v>468</v>
      </c>
      <c r="D498" s="264" t="s">
        <v>729</v>
      </c>
      <c r="E498" s="53">
        <v>2025</v>
      </c>
      <c r="F498" s="13" t="s">
        <v>1178</v>
      </c>
      <c r="G498" s="91">
        <v>800</v>
      </c>
      <c r="H498" s="19"/>
      <c r="I498" s="91">
        <v>800</v>
      </c>
      <c r="J498" s="19"/>
      <c r="K498" s="204"/>
      <c r="L498" s="19"/>
      <c r="M498" s="204"/>
      <c r="N498" s="19"/>
      <c r="O498" s="204"/>
      <c r="P498" s="19"/>
      <c r="Q498" s="204"/>
      <c r="R498" s="19"/>
      <c r="S498" s="213">
        <v>712</v>
      </c>
      <c r="T498" s="19"/>
      <c r="U498" s="213">
        <v>712</v>
      </c>
      <c r="V498" s="19"/>
      <c r="W498" s="18"/>
      <c r="X498" s="137">
        <f t="shared" si="180"/>
        <v>0</v>
      </c>
    </row>
    <row r="499" spans="1:24" s="100" customFormat="1" ht="16.5">
      <c r="A499" s="42" t="s">
        <v>54</v>
      </c>
      <c r="B499" s="183" t="s">
        <v>27</v>
      </c>
      <c r="C499" s="18"/>
      <c r="D499" s="18"/>
      <c r="E499" s="21"/>
      <c r="F499" s="21"/>
      <c r="G499" s="217">
        <f>+G500+G514</f>
        <v>85937</v>
      </c>
      <c r="H499" s="19"/>
      <c r="I499" s="217">
        <f>+I500+I514</f>
        <v>85937</v>
      </c>
      <c r="J499" s="19"/>
      <c r="K499" s="217">
        <f>+K500+K514</f>
        <v>16244.943223</v>
      </c>
      <c r="L499" s="19"/>
      <c r="M499" s="217">
        <f>+M500+M514</f>
        <v>16244.943223</v>
      </c>
      <c r="N499" s="19"/>
      <c r="O499" s="217">
        <f>+O500+O514</f>
        <v>21461</v>
      </c>
      <c r="P499" s="19"/>
      <c r="Q499" s="217">
        <f>+Q500+Q514</f>
        <v>21461</v>
      </c>
      <c r="R499" s="19"/>
      <c r="S499" s="217">
        <f>+S500+S514</f>
        <v>63708</v>
      </c>
      <c r="T499" s="19"/>
      <c r="U499" s="217">
        <f>+U500+U514</f>
        <v>63708</v>
      </c>
      <c r="V499" s="19"/>
      <c r="W499" s="18"/>
      <c r="X499" s="137">
        <f t="shared" si="180"/>
        <v>0</v>
      </c>
    </row>
    <row r="500" spans="1:24" s="100" customFormat="1" ht="16.5">
      <c r="A500" s="42" t="s">
        <v>17</v>
      </c>
      <c r="B500" s="84" t="s">
        <v>139</v>
      </c>
      <c r="C500" s="18"/>
      <c r="D500" s="18"/>
      <c r="E500" s="21"/>
      <c r="F500" s="21"/>
      <c r="G500" s="216">
        <f t="shared" ref="G500" si="184">SUM(G501:G513)</f>
        <v>78937</v>
      </c>
      <c r="H500" s="19"/>
      <c r="I500" s="216">
        <f t="shared" ref="I500" si="185">SUM(I501:I513)</f>
        <v>78937</v>
      </c>
      <c r="J500" s="19"/>
      <c r="K500" s="216">
        <f t="shared" ref="K500" si="186">SUM(K501:K513)</f>
        <v>16244.943223</v>
      </c>
      <c r="L500" s="19"/>
      <c r="M500" s="216">
        <f t="shared" ref="M500:U500" si="187">SUM(M501:M513)</f>
        <v>16244.943223</v>
      </c>
      <c r="N500" s="19"/>
      <c r="O500" s="216">
        <f t="shared" si="187"/>
        <v>21461</v>
      </c>
      <c r="P500" s="19"/>
      <c r="Q500" s="216">
        <f t="shared" si="187"/>
        <v>21461</v>
      </c>
      <c r="R500" s="19"/>
      <c r="S500" s="216">
        <f t="shared" ref="S500" si="188">SUM(S501:S513)</f>
        <v>57476</v>
      </c>
      <c r="T500" s="19"/>
      <c r="U500" s="216">
        <f t="shared" si="187"/>
        <v>57476</v>
      </c>
      <c r="V500" s="19"/>
      <c r="W500" s="18"/>
      <c r="X500" s="137">
        <f t="shared" si="180"/>
        <v>0</v>
      </c>
    </row>
    <row r="501" spans="1:24" s="100" customFormat="1" ht="75">
      <c r="A501" s="36" t="s">
        <v>49</v>
      </c>
      <c r="B501" s="54" t="s">
        <v>216</v>
      </c>
      <c r="C501" s="13" t="s">
        <v>730</v>
      </c>
      <c r="D501" s="13" t="s">
        <v>1179</v>
      </c>
      <c r="E501" s="13" t="s">
        <v>309</v>
      </c>
      <c r="F501" s="13" t="s">
        <v>731</v>
      </c>
      <c r="G501" s="215">
        <v>38137</v>
      </c>
      <c r="H501" s="19"/>
      <c r="I501" s="215">
        <v>38137</v>
      </c>
      <c r="J501" s="19"/>
      <c r="K501" s="215">
        <v>13937.553222999999</v>
      </c>
      <c r="L501" s="19"/>
      <c r="M501" s="215">
        <v>13937.553222999999</v>
      </c>
      <c r="N501" s="19"/>
      <c r="O501" s="207">
        <v>17861</v>
      </c>
      <c r="P501" s="19"/>
      <c r="Q501" s="207">
        <v>17861</v>
      </c>
      <c r="R501" s="19"/>
      <c r="S501" s="214">
        <v>20276</v>
      </c>
      <c r="T501" s="214"/>
      <c r="U501" s="214">
        <v>20276</v>
      </c>
      <c r="V501" s="19"/>
      <c r="W501" s="18"/>
      <c r="X501" s="137">
        <f t="shared" si="180"/>
        <v>0</v>
      </c>
    </row>
    <row r="502" spans="1:24" s="100" customFormat="1" ht="45">
      <c r="A502" s="36" t="s">
        <v>49</v>
      </c>
      <c r="B502" s="50" t="s">
        <v>217</v>
      </c>
      <c r="C502" s="13" t="s">
        <v>27</v>
      </c>
      <c r="D502" s="13"/>
      <c r="E502" s="13" t="s">
        <v>309</v>
      </c>
      <c r="F502" s="13" t="s">
        <v>218</v>
      </c>
      <c r="G502" s="215">
        <v>5500</v>
      </c>
      <c r="H502" s="19"/>
      <c r="I502" s="215">
        <v>5500</v>
      </c>
      <c r="J502" s="19"/>
      <c r="K502" s="215">
        <v>262.13200000000001</v>
      </c>
      <c r="L502" s="19"/>
      <c r="M502" s="215">
        <v>262.13200000000001</v>
      </c>
      <c r="N502" s="19"/>
      <c r="O502" s="207">
        <v>485</v>
      </c>
      <c r="P502" s="19"/>
      <c r="Q502" s="207">
        <v>485</v>
      </c>
      <c r="R502" s="19"/>
      <c r="S502" s="214">
        <v>5015</v>
      </c>
      <c r="T502" s="214"/>
      <c r="U502" s="214">
        <v>5015</v>
      </c>
      <c r="V502" s="19"/>
      <c r="W502" s="18"/>
      <c r="X502" s="137">
        <f t="shared" si="180"/>
        <v>0</v>
      </c>
    </row>
    <row r="503" spans="1:24" s="100" customFormat="1" ht="45">
      <c r="A503" s="36" t="s">
        <v>49</v>
      </c>
      <c r="B503" s="50" t="s">
        <v>1180</v>
      </c>
      <c r="C503" s="13" t="s">
        <v>27</v>
      </c>
      <c r="D503" s="13"/>
      <c r="E503" s="13" t="s">
        <v>309</v>
      </c>
      <c r="F503" s="13" t="s">
        <v>219</v>
      </c>
      <c r="G503" s="215">
        <v>1000</v>
      </c>
      <c r="H503" s="19"/>
      <c r="I503" s="215">
        <v>1000</v>
      </c>
      <c r="J503" s="19"/>
      <c r="K503" s="215">
        <v>90.457999999999998</v>
      </c>
      <c r="L503" s="19"/>
      <c r="M503" s="215">
        <v>90.457999999999998</v>
      </c>
      <c r="N503" s="19"/>
      <c r="O503" s="207">
        <v>100</v>
      </c>
      <c r="P503" s="19"/>
      <c r="Q503" s="207">
        <v>100</v>
      </c>
      <c r="R503" s="19"/>
      <c r="S503" s="214">
        <v>900</v>
      </c>
      <c r="T503" s="214"/>
      <c r="U503" s="214">
        <v>900</v>
      </c>
      <c r="V503" s="19"/>
      <c r="W503" s="18"/>
      <c r="X503" s="137">
        <f t="shared" si="180"/>
        <v>0</v>
      </c>
    </row>
    <row r="504" spans="1:24" s="100" customFormat="1" ht="45">
      <c r="A504" s="36" t="s">
        <v>49</v>
      </c>
      <c r="B504" s="50" t="s">
        <v>220</v>
      </c>
      <c r="C504" s="13" t="s">
        <v>27</v>
      </c>
      <c r="D504" s="13"/>
      <c r="E504" s="13" t="s">
        <v>309</v>
      </c>
      <c r="F504" s="13" t="s">
        <v>221</v>
      </c>
      <c r="G504" s="215">
        <v>5100</v>
      </c>
      <c r="H504" s="19"/>
      <c r="I504" s="215">
        <v>5100</v>
      </c>
      <c r="J504" s="19"/>
      <c r="K504" s="215">
        <v>275.084</v>
      </c>
      <c r="L504" s="19"/>
      <c r="M504" s="215">
        <v>275.084</v>
      </c>
      <c r="N504" s="19"/>
      <c r="O504" s="207">
        <v>450</v>
      </c>
      <c r="P504" s="19"/>
      <c r="Q504" s="207">
        <v>450</v>
      </c>
      <c r="R504" s="19"/>
      <c r="S504" s="214">
        <v>4650</v>
      </c>
      <c r="T504" s="214"/>
      <c r="U504" s="214">
        <v>4650</v>
      </c>
      <c r="V504" s="19"/>
      <c r="W504" s="18"/>
      <c r="X504" s="137">
        <f t="shared" si="180"/>
        <v>0</v>
      </c>
    </row>
    <row r="505" spans="1:24" s="100" customFormat="1" ht="45">
      <c r="A505" s="36" t="s">
        <v>49</v>
      </c>
      <c r="B505" s="50" t="s">
        <v>222</v>
      </c>
      <c r="C505" s="13" t="s">
        <v>27</v>
      </c>
      <c r="D505" s="13"/>
      <c r="E505" s="13" t="s">
        <v>309</v>
      </c>
      <c r="F505" s="13" t="s">
        <v>223</v>
      </c>
      <c r="G505" s="215">
        <v>7700</v>
      </c>
      <c r="H505" s="19"/>
      <c r="I505" s="215">
        <v>7700</v>
      </c>
      <c r="J505" s="19"/>
      <c r="K505" s="215">
        <v>440.726</v>
      </c>
      <c r="L505" s="19"/>
      <c r="M505" s="215">
        <v>440.726</v>
      </c>
      <c r="N505" s="19"/>
      <c r="O505" s="207">
        <v>652</v>
      </c>
      <c r="P505" s="19"/>
      <c r="Q505" s="207">
        <v>652</v>
      </c>
      <c r="R505" s="19"/>
      <c r="S505" s="214">
        <v>7048</v>
      </c>
      <c r="T505" s="214"/>
      <c r="U505" s="214">
        <v>7048</v>
      </c>
      <c r="V505" s="19"/>
      <c r="W505" s="18"/>
      <c r="X505" s="137">
        <f t="shared" si="180"/>
        <v>0</v>
      </c>
    </row>
    <row r="506" spans="1:24" s="100" customFormat="1" ht="30">
      <c r="A506" s="36" t="s">
        <v>49</v>
      </c>
      <c r="B506" s="50" t="s">
        <v>224</v>
      </c>
      <c r="C506" s="13" t="s">
        <v>732</v>
      </c>
      <c r="D506" s="13"/>
      <c r="E506" s="13" t="s">
        <v>309</v>
      </c>
      <c r="F506" s="13" t="s">
        <v>225</v>
      </c>
      <c r="G506" s="215">
        <v>5100</v>
      </c>
      <c r="H506" s="19"/>
      <c r="I506" s="215">
        <v>5100</v>
      </c>
      <c r="J506" s="19"/>
      <c r="K506" s="215">
        <v>254.53899999999999</v>
      </c>
      <c r="L506" s="19"/>
      <c r="M506" s="215">
        <v>254.53899999999999</v>
      </c>
      <c r="N506" s="19"/>
      <c r="O506" s="207">
        <v>450</v>
      </c>
      <c r="P506" s="19"/>
      <c r="Q506" s="207">
        <v>450</v>
      </c>
      <c r="R506" s="19"/>
      <c r="S506" s="214">
        <v>4650</v>
      </c>
      <c r="T506" s="214"/>
      <c r="U506" s="214">
        <v>4650</v>
      </c>
      <c r="V506" s="19"/>
      <c r="W506" s="18"/>
      <c r="X506" s="137">
        <f t="shared" si="180"/>
        <v>0</v>
      </c>
    </row>
    <row r="507" spans="1:24" s="100" customFormat="1" ht="30">
      <c r="A507" s="36" t="s">
        <v>49</v>
      </c>
      <c r="B507" s="50" t="s">
        <v>226</v>
      </c>
      <c r="C507" s="13" t="s">
        <v>733</v>
      </c>
      <c r="D507" s="13"/>
      <c r="E507" s="13" t="s">
        <v>309</v>
      </c>
      <c r="F507" s="13" t="s">
        <v>227</v>
      </c>
      <c r="G507" s="215">
        <v>7000</v>
      </c>
      <c r="H507" s="19"/>
      <c r="I507" s="215">
        <v>7000</v>
      </c>
      <c r="J507" s="19"/>
      <c r="K507" s="215">
        <v>415.06900000000002</v>
      </c>
      <c r="L507" s="19"/>
      <c r="M507" s="215">
        <v>415.06900000000002</v>
      </c>
      <c r="N507" s="19"/>
      <c r="O507" s="207">
        <v>598</v>
      </c>
      <c r="P507" s="19"/>
      <c r="Q507" s="207">
        <v>598</v>
      </c>
      <c r="R507" s="19"/>
      <c r="S507" s="214">
        <v>6402</v>
      </c>
      <c r="T507" s="214"/>
      <c r="U507" s="214">
        <v>6402</v>
      </c>
      <c r="V507" s="19"/>
      <c r="W507" s="18"/>
      <c r="X507" s="137">
        <f t="shared" si="180"/>
        <v>0</v>
      </c>
    </row>
    <row r="508" spans="1:24" s="100" customFormat="1" ht="45">
      <c r="A508" s="36" t="s">
        <v>49</v>
      </c>
      <c r="B508" s="50" t="s">
        <v>228</v>
      </c>
      <c r="C508" s="13" t="s">
        <v>27</v>
      </c>
      <c r="D508" s="13"/>
      <c r="E508" s="13" t="s">
        <v>309</v>
      </c>
      <c r="F508" s="13" t="s">
        <v>229</v>
      </c>
      <c r="G508" s="215">
        <v>1000</v>
      </c>
      <c r="H508" s="19"/>
      <c r="I508" s="215">
        <v>1000</v>
      </c>
      <c r="J508" s="19"/>
      <c r="K508" s="215">
        <v>65</v>
      </c>
      <c r="L508" s="19"/>
      <c r="M508" s="215">
        <v>65</v>
      </c>
      <c r="N508" s="19"/>
      <c r="O508" s="207">
        <v>100</v>
      </c>
      <c r="P508" s="19"/>
      <c r="Q508" s="207">
        <v>100</v>
      </c>
      <c r="R508" s="19"/>
      <c r="S508" s="214">
        <v>900</v>
      </c>
      <c r="T508" s="214"/>
      <c r="U508" s="214">
        <v>900</v>
      </c>
      <c r="V508" s="19"/>
      <c r="W508" s="18"/>
      <c r="X508" s="137">
        <f t="shared" si="180"/>
        <v>0</v>
      </c>
    </row>
    <row r="509" spans="1:24" s="100" customFormat="1" ht="45">
      <c r="A509" s="36" t="s">
        <v>49</v>
      </c>
      <c r="B509" s="50" t="s">
        <v>230</v>
      </c>
      <c r="C509" s="13" t="s">
        <v>27</v>
      </c>
      <c r="D509" s="13"/>
      <c r="E509" s="13" t="s">
        <v>309</v>
      </c>
      <c r="F509" s="13" t="s">
        <v>231</v>
      </c>
      <c r="G509" s="215">
        <v>1000</v>
      </c>
      <c r="H509" s="19"/>
      <c r="I509" s="215">
        <v>1000</v>
      </c>
      <c r="J509" s="19"/>
      <c r="K509" s="215">
        <v>62</v>
      </c>
      <c r="L509" s="19"/>
      <c r="M509" s="215">
        <v>62</v>
      </c>
      <c r="N509" s="19"/>
      <c r="O509" s="207">
        <v>100</v>
      </c>
      <c r="P509" s="19"/>
      <c r="Q509" s="207">
        <v>100</v>
      </c>
      <c r="R509" s="19"/>
      <c r="S509" s="214">
        <v>900</v>
      </c>
      <c r="T509" s="214"/>
      <c r="U509" s="214">
        <v>900</v>
      </c>
      <c r="V509" s="19"/>
      <c r="W509" s="18"/>
      <c r="X509" s="137">
        <f t="shared" si="180"/>
        <v>0</v>
      </c>
    </row>
    <row r="510" spans="1:24" s="100" customFormat="1" ht="45">
      <c r="A510" s="36" t="s">
        <v>49</v>
      </c>
      <c r="B510" s="50" t="s">
        <v>232</v>
      </c>
      <c r="C510" s="13" t="s">
        <v>27</v>
      </c>
      <c r="D510" s="13"/>
      <c r="E510" s="13" t="s">
        <v>309</v>
      </c>
      <c r="F510" s="13" t="s">
        <v>233</v>
      </c>
      <c r="G510" s="215">
        <v>1400</v>
      </c>
      <c r="H510" s="19"/>
      <c r="I510" s="215">
        <v>1400</v>
      </c>
      <c r="J510" s="19"/>
      <c r="K510" s="215">
        <v>87.686999999999998</v>
      </c>
      <c r="L510" s="19"/>
      <c r="M510" s="215">
        <v>87.686999999999998</v>
      </c>
      <c r="N510" s="19"/>
      <c r="O510" s="207">
        <v>124</v>
      </c>
      <c r="P510" s="19"/>
      <c r="Q510" s="207">
        <v>124</v>
      </c>
      <c r="R510" s="19"/>
      <c r="S510" s="214">
        <v>1276</v>
      </c>
      <c r="T510" s="214"/>
      <c r="U510" s="214">
        <v>1276</v>
      </c>
      <c r="V510" s="19"/>
      <c r="W510" s="18"/>
      <c r="X510" s="137">
        <f t="shared" si="180"/>
        <v>0</v>
      </c>
    </row>
    <row r="511" spans="1:24" s="100" customFormat="1" ht="45">
      <c r="A511" s="36" t="s">
        <v>49</v>
      </c>
      <c r="B511" s="50" t="s">
        <v>234</v>
      </c>
      <c r="C511" s="13" t="s">
        <v>27</v>
      </c>
      <c r="D511" s="13"/>
      <c r="E511" s="13" t="s">
        <v>309</v>
      </c>
      <c r="F511" s="13" t="s">
        <v>235</v>
      </c>
      <c r="G511" s="215">
        <v>2000</v>
      </c>
      <c r="H511" s="19"/>
      <c r="I511" s="215">
        <v>2000</v>
      </c>
      <c r="J511" s="19"/>
      <c r="K511" s="215">
        <v>114.45699999999999</v>
      </c>
      <c r="L511" s="19"/>
      <c r="M511" s="215">
        <v>114.45699999999999</v>
      </c>
      <c r="N511" s="19"/>
      <c r="O511" s="207">
        <v>176</v>
      </c>
      <c r="P511" s="19"/>
      <c r="Q511" s="207">
        <v>176</v>
      </c>
      <c r="R511" s="19"/>
      <c r="S511" s="214">
        <v>1824</v>
      </c>
      <c r="T511" s="214"/>
      <c r="U511" s="214">
        <v>1824</v>
      </c>
      <c r="V511" s="19"/>
      <c r="W511" s="18"/>
      <c r="X511" s="137">
        <f t="shared" si="180"/>
        <v>0</v>
      </c>
    </row>
    <row r="512" spans="1:24" s="100" customFormat="1" ht="30">
      <c r="A512" s="36" t="s">
        <v>49</v>
      </c>
      <c r="B512" s="50" t="s">
        <v>236</v>
      </c>
      <c r="C512" s="13" t="s">
        <v>1181</v>
      </c>
      <c r="D512" s="13"/>
      <c r="E512" s="13" t="s">
        <v>309</v>
      </c>
      <c r="F512" s="13" t="s">
        <v>237</v>
      </c>
      <c r="G512" s="215">
        <v>1000</v>
      </c>
      <c r="H512" s="19"/>
      <c r="I512" s="215">
        <v>1000</v>
      </c>
      <c r="J512" s="19"/>
      <c r="K512" s="215">
        <v>54.756999999999998</v>
      </c>
      <c r="L512" s="19"/>
      <c r="M512" s="215">
        <v>54.756999999999998</v>
      </c>
      <c r="N512" s="19"/>
      <c r="O512" s="207">
        <v>100</v>
      </c>
      <c r="P512" s="19"/>
      <c r="Q512" s="207">
        <v>100</v>
      </c>
      <c r="R512" s="19"/>
      <c r="S512" s="214">
        <v>900</v>
      </c>
      <c r="T512" s="214"/>
      <c r="U512" s="214">
        <v>900</v>
      </c>
      <c r="V512" s="19"/>
      <c r="W512" s="18"/>
      <c r="X512" s="137">
        <f t="shared" si="180"/>
        <v>0</v>
      </c>
    </row>
    <row r="513" spans="1:24" s="100" customFormat="1" ht="30">
      <c r="A513" s="36" t="s">
        <v>49</v>
      </c>
      <c r="B513" s="50" t="s">
        <v>238</v>
      </c>
      <c r="C513" s="13" t="s">
        <v>734</v>
      </c>
      <c r="D513" s="13"/>
      <c r="E513" s="13" t="s">
        <v>309</v>
      </c>
      <c r="F513" s="13" t="s">
        <v>239</v>
      </c>
      <c r="G513" s="215">
        <v>3000</v>
      </c>
      <c r="H513" s="19"/>
      <c r="I513" s="215">
        <v>3000</v>
      </c>
      <c r="J513" s="19"/>
      <c r="K513" s="215">
        <v>185.48099999999999</v>
      </c>
      <c r="L513" s="19"/>
      <c r="M513" s="215">
        <v>185.48099999999999</v>
      </c>
      <c r="N513" s="19"/>
      <c r="O513" s="207">
        <v>265</v>
      </c>
      <c r="P513" s="19"/>
      <c r="Q513" s="207">
        <v>265</v>
      </c>
      <c r="R513" s="19"/>
      <c r="S513" s="214">
        <v>2735</v>
      </c>
      <c r="T513" s="214"/>
      <c r="U513" s="214">
        <v>2735</v>
      </c>
      <c r="V513" s="19"/>
      <c r="W513" s="18"/>
      <c r="X513" s="137">
        <f t="shared" si="180"/>
        <v>0</v>
      </c>
    </row>
    <row r="514" spans="1:24" s="100" customFormat="1" ht="16.5">
      <c r="A514" s="55" t="s">
        <v>52</v>
      </c>
      <c r="B514" s="191" t="s">
        <v>386</v>
      </c>
      <c r="C514" s="18"/>
      <c r="D514" s="18"/>
      <c r="E514" s="13"/>
      <c r="F514" s="85"/>
      <c r="G514" s="262">
        <f>SUM(G515:G517)</f>
        <v>7000</v>
      </c>
      <c r="H514" s="19"/>
      <c r="I514" s="262">
        <f>SUM(I515:I517)</f>
        <v>7000</v>
      </c>
      <c r="J514" s="19"/>
      <c r="K514" s="262">
        <f>SUM(K515:K517)</f>
        <v>0</v>
      </c>
      <c r="L514" s="19"/>
      <c r="M514" s="262">
        <f>SUM(M515:M517)</f>
        <v>0</v>
      </c>
      <c r="N514" s="19"/>
      <c r="O514" s="262">
        <f>SUM(O515:O517)</f>
        <v>0</v>
      </c>
      <c r="P514" s="19"/>
      <c r="Q514" s="262">
        <f>SUM(Q515:Q517)</f>
        <v>0</v>
      </c>
      <c r="R514" s="19"/>
      <c r="S514" s="262">
        <f>SUM(S515:S517)</f>
        <v>6232</v>
      </c>
      <c r="T514" s="19"/>
      <c r="U514" s="262">
        <f>SUM(U515:U517)</f>
        <v>6232</v>
      </c>
      <c r="V514" s="19"/>
      <c r="W514" s="18"/>
      <c r="X514" s="137">
        <f t="shared" si="180"/>
        <v>0</v>
      </c>
    </row>
    <row r="515" spans="1:24" s="100" customFormat="1" ht="75">
      <c r="A515" s="55" t="s">
        <v>213</v>
      </c>
      <c r="B515" s="190" t="s">
        <v>1182</v>
      </c>
      <c r="C515" s="237" t="s">
        <v>735</v>
      </c>
      <c r="D515" s="237" t="s">
        <v>736</v>
      </c>
      <c r="E515" s="13">
        <v>2025</v>
      </c>
      <c r="F515" s="62" t="s">
        <v>1183</v>
      </c>
      <c r="G515" s="188">
        <v>2500</v>
      </c>
      <c r="H515" s="207"/>
      <c r="I515" s="188">
        <v>2500</v>
      </c>
      <c r="J515" s="207"/>
      <c r="K515" s="207"/>
      <c r="L515" s="207"/>
      <c r="M515" s="207"/>
      <c r="N515" s="207"/>
      <c r="O515" s="207"/>
      <c r="P515" s="207"/>
      <c r="Q515" s="207"/>
      <c r="R515" s="207"/>
      <c r="S515" s="213">
        <v>2226</v>
      </c>
      <c r="T515" s="207"/>
      <c r="U515" s="213">
        <v>2226</v>
      </c>
      <c r="V515" s="19"/>
      <c r="W515" s="18"/>
      <c r="X515" s="137">
        <f t="shared" si="180"/>
        <v>0</v>
      </c>
    </row>
    <row r="516" spans="1:24" s="100" customFormat="1" ht="75">
      <c r="A516" s="36" t="s">
        <v>49</v>
      </c>
      <c r="B516" s="190" t="s">
        <v>1184</v>
      </c>
      <c r="C516" s="237" t="s">
        <v>737</v>
      </c>
      <c r="D516" s="237" t="s">
        <v>738</v>
      </c>
      <c r="E516" s="13">
        <v>2025</v>
      </c>
      <c r="F516" s="13" t="s">
        <v>1185</v>
      </c>
      <c r="G516" s="188">
        <v>3000</v>
      </c>
      <c r="H516" s="19"/>
      <c r="I516" s="188">
        <v>3000</v>
      </c>
      <c r="J516" s="19"/>
      <c r="K516" s="207"/>
      <c r="L516" s="19"/>
      <c r="M516" s="207"/>
      <c r="N516" s="19"/>
      <c r="O516" s="207"/>
      <c r="P516" s="19"/>
      <c r="Q516" s="207"/>
      <c r="R516" s="19"/>
      <c r="S516" s="213">
        <v>2671</v>
      </c>
      <c r="T516" s="19"/>
      <c r="U516" s="213">
        <v>2671</v>
      </c>
      <c r="V516" s="19"/>
      <c r="W516" s="18"/>
      <c r="X516" s="137">
        <f t="shared" si="180"/>
        <v>0</v>
      </c>
    </row>
    <row r="517" spans="1:24" s="100" customFormat="1" ht="45">
      <c r="A517" s="36" t="s">
        <v>49</v>
      </c>
      <c r="B517" s="190" t="s">
        <v>1186</v>
      </c>
      <c r="C517" s="237" t="s">
        <v>739</v>
      </c>
      <c r="D517" s="237" t="s">
        <v>740</v>
      </c>
      <c r="E517" s="13">
        <v>2025</v>
      </c>
      <c r="F517" s="13" t="s">
        <v>1187</v>
      </c>
      <c r="G517" s="188">
        <v>1500</v>
      </c>
      <c r="H517" s="19"/>
      <c r="I517" s="188">
        <v>1500</v>
      </c>
      <c r="J517" s="19"/>
      <c r="K517" s="207"/>
      <c r="L517" s="19"/>
      <c r="M517" s="207"/>
      <c r="N517" s="19"/>
      <c r="O517" s="207"/>
      <c r="P517" s="19"/>
      <c r="Q517" s="207"/>
      <c r="R517" s="19"/>
      <c r="S517" s="213">
        <v>1335</v>
      </c>
      <c r="T517" s="19"/>
      <c r="U517" s="213">
        <v>1335</v>
      </c>
      <c r="V517" s="19"/>
      <c r="W517" s="18"/>
      <c r="X517" s="137">
        <f t="shared" si="180"/>
        <v>0</v>
      </c>
    </row>
    <row r="518" spans="1:24" s="100" customFormat="1" ht="16.5">
      <c r="A518" s="42" t="s">
        <v>56</v>
      </c>
      <c r="B518" s="183" t="s">
        <v>28</v>
      </c>
      <c r="C518" s="18"/>
      <c r="D518" s="18"/>
      <c r="E518" s="21"/>
      <c r="F518" s="21"/>
      <c r="G518" s="39">
        <f>G519+G544</f>
        <v>200614</v>
      </c>
      <c r="H518" s="19"/>
      <c r="I518" s="39">
        <f>I519+I544</f>
        <v>200614</v>
      </c>
      <c r="J518" s="19"/>
      <c r="K518" s="39">
        <f>K519+K544</f>
        <v>88124.542000000001</v>
      </c>
      <c r="L518" s="19"/>
      <c r="M518" s="39">
        <f>M519+M544</f>
        <v>88124.542000000001</v>
      </c>
      <c r="N518" s="19"/>
      <c r="O518" s="39">
        <f>O519+O544</f>
        <v>128785.599</v>
      </c>
      <c r="P518" s="19"/>
      <c r="Q518" s="39">
        <f>Q519+Q544</f>
        <v>128785.599</v>
      </c>
      <c r="R518" s="19"/>
      <c r="S518" s="217">
        <f>S519+S544</f>
        <v>71174</v>
      </c>
      <c r="T518" s="19"/>
      <c r="U518" s="217">
        <f>U519+U544</f>
        <v>71174</v>
      </c>
      <c r="V518" s="19"/>
      <c r="W518" s="18"/>
      <c r="X518" s="137">
        <f t="shared" si="180"/>
        <v>0</v>
      </c>
    </row>
    <row r="519" spans="1:24" s="100" customFormat="1" ht="16.5">
      <c r="A519" s="42" t="s">
        <v>17</v>
      </c>
      <c r="B519" s="84" t="s">
        <v>139</v>
      </c>
      <c r="C519" s="18"/>
      <c r="D519" s="18"/>
      <c r="E519" s="21"/>
      <c r="F519" s="21"/>
      <c r="G519" s="14">
        <f t="shared" ref="G519" si="189">SUM(G520:G543)</f>
        <v>197841</v>
      </c>
      <c r="H519" s="19"/>
      <c r="I519" s="14">
        <f t="shared" ref="I519" si="190">SUM(I520:I543)</f>
        <v>197841</v>
      </c>
      <c r="J519" s="19"/>
      <c r="K519" s="14">
        <f t="shared" ref="K519" si="191">SUM(K520:K543)</f>
        <v>88124.542000000001</v>
      </c>
      <c r="L519" s="19"/>
      <c r="M519" s="14">
        <f t="shared" ref="M519" si="192">SUM(M520:M543)</f>
        <v>88124.542000000001</v>
      </c>
      <c r="N519" s="19"/>
      <c r="O519" s="39">
        <f>SUM(O520:O543)</f>
        <v>128785.599</v>
      </c>
      <c r="P519" s="19"/>
      <c r="Q519" s="39">
        <f>SUM(Q520:Q543)</f>
        <v>128785.599</v>
      </c>
      <c r="R519" s="19"/>
      <c r="S519" s="156">
        <f t="shared" ref="S519:U519" si="193">SUM(S520:S543)</f>
        <v>68705</v>
      </c>
      <c r="T519" s="19"/>
      <c r="U519" s="156">
        <f t="shared" si="193"/>
        <v>68705</v>
      </c>
      <c r="V519" s="19"/>
      <c r="W519" s="18"/>
      <c r="X519" s="137">
        <f t="shared" si="180"/>
        <v>0</v>
      </c>
    </row>
    <row r="520" spans="1:24" s="100" customFormat="1" ht="45">
      <c r="A520" s="36" t="s">
        <v>49</v>
      </c>
      <c r="B520" s="63" t="s">
        <v>240</v>
      </c>
      <c r="C520" s="13" t="s">
        <v>741</v>
      </c>
      <c r="D520" s="277" t="s">
        <v>742</v>
      </c>
      <c r="E520" s="253" t="s">
        <v>127</v>
      </c>
      <c r="F520" s="80" t="s">
        <v>743</v>
      </c>
      <c r="G520" s="210">
        <v>6000</v>
      </c>
      <c r="H520" s="19"/>
      <c r="I520" s="210">
        <v>6000</v>
      </c>
      <c r="J520" s="19"/>
      <c r="K520" s="210">
        <v>3370.4940000000001</v>
      </c>
      <c r="L520" s="19"/>
      <c r="M520" s="210">
        <v>3370.4940000000001</v>
      </c>
      <c r="N520" s="19"/>
      <c r="O520" s="214">
        <v>5400.1309999999994</v>
      </c>
      <c r="P520" s="19"/>
      <c r="Q520" s="214">
        <v>5400.1309999999994</v>
      </c>
      <c r="R520" s="19"/>
      <c r="S520" s="158">
        <v>599</v>
      </c>
      <c r="T520" s="214"/>
      <c r="U520" s="158">
        <v>599</v>
      </c>
      <c r="V520" s="19"/>
      <c r="W520" s="18"/>
      <c r="X520" s="137">
        <f t="shared" si="180"/>
        <v>0</v>
      </c>
    </row>
    <row r="521" spans="1:24" s="100" customFormat="1" ht="30">
      <c r="A521" s="36" t="s">
        <v>49</v>
      </c>
      <c r="B521" s="63" t="s">
        <v>241</v>
      </c>
      <c r="C521" s="13" t="s">
        <v>744</v>
      </c>
      <c r="D521" s="277"/>
      <c r="E521" s="253" t="s">
        <v>542</v>
      </c>
      <c r="F521" s="80" t="s">
        <v>745</v>
      </c>
      <c r="G521" s="210">
        <v>9000</v>
      </c>
      <c r="H521" s="19"/>
      <c r="I521" s="210">
        <v>9000</v>
      </c>
      <c r="J521" s="19"/>
      <c r="K521" s="210">
        <v>8100.0360000000001</v>
      </c>
      <c r="L521" s="19"/>
      <c r="M521" s="210">
        <v>8100.0360000000001</v>
      </c>
      <c r="N521" s="19"/>
      <c r="O521" s="210">
        <v>8100.0360000000001</v>
      </c>
      <c r="P521" s="19"/>
      <c r="Q521" s="210">
        <v>8100.0360000000001</v>
      </c>
      <c r="R521" s="19"/>
      <c r="S521" s="158">
        <v>899</v>
      </c>
      <c r="T521" s="214"/>
      <c r="U521" s="158">
        <v>899</v>
      </c>
      <c r="V521" s="19"/>
      <c r="W521" s="18"/>
      <c r="X521" s="137">
        <f t="shared" si="180"/>
        <v>0</v>
      </c>
    </row>
    <row r="522" spans="1:24" s="100" customFormat="1" ht="75">
      <c r="A522" s="36" t="s">
        <v>49</v>
      </c>
      <c r="B522" s="63" t="s">
        <v>242</v>
      </c>
      <c r="C522" s="13" t="s">
        <v>746</v>
      </c>
      <c r="D522" s="277" t="s">
        <v>1188</v>
      </c>
      <c r="E522" s="253" t="s">
        <v>127</v>
      </c>
      <c r="F522" s="80" t="s">
        <v>747</v>
      </c>
      <c r="G522" s="210">
        <v>8200</v>
      </c>
      <c r="H522" s="19"/>
      <c r="I522" s="210">
        <v>8200</v>
      </c>
      <c r="J522" s="19"/>
      <c r="K522" s="210">
        <v>4617.5129999999999</v>
      </c>
      <c r="L522" s="19"/>
      <c r="M522" s="210">
        <v>4617.5129999999999</v>
      </c>
      <c r="N522" s="19"/>
      <c r="O522" s="214">
        <v>7380.0330000000004</v>
      </c>
      <c r="P522" s="19"/>
      <c r="Q522" s="214">
        <v>7380.0330000000004</v>
      </c>
      <c r="R522" s="19"/>
      <c r="S522" s="158">
        <v>819</v>
      </c>
      <c r="T522" s="214"/>
      <c r="U522" s="158">
        <v>819</v>
      </c>
      <c r="V522" s="19"/>
      <c r="W522" s="18"/>
      <c r="X522" s="137">
        <f t="shared" ref="X522:X585" si="194">+G522-H522-I522-J522</f>
        <v>0</v>
      </c>
    </row>
    <row r="523" spans="1:24" s="100" customFormat="1" ht="30">
      <c r="A523" s="36" t="s">
        <v>49</v>
      </c>
      <c r="B523" s="63" t="s">
        <v>243</v>
      </c>
      <c r="C523" s="13" t="s">
        <v>649</v>
      </c>
      <c r="D523" s="277" t="s">
        <v>748</v>
      </c>
      <c r="E523" s="253" t="s">
        <v>127</v>
      </c>
      <c r="F523" s="80" t="s">
        <v>749</v>
      </c>
      <c r="G523" s="210">
        <v>18000</v>
      </c>
      <c r="H523" s="19"/>
      <c r="I523" s="210">
        <v>18000</v>
      </c>
      <c r="J523" s="19"/>
      <c r="K523" s="210">
        <v>8899.384</v>
      </c>
      <c r="L523" s="19"/>
      <c r="M523" s="210">
        <v>8899.384</v>
      </c>
      <c r="N523" s="19"/>
      <c r="O523" s="214">
        <v>16200.102000000001</v>
      </c>
      <c r="P523" s="19"/>
      <c r="Q523" s="214">
        <v>16200.102000000001</v>
      </c>
      <c r="R523" s="19"/>
      <c r="S523" s="158">
        <v>1799</v>
      </c>
      <c r="T523" s="214"/>
      <c r="U523" s="158">
        <v>1799</v>
      </c>
      <c r="V523" s="19"/>
      <c r="W523" s="18"/>
      <c r="X523" s="137">
        <f t="shared" si="194"/>
        <v>0</v>
      </c>
    </row>
    <row r="524" spans="1:24" s="100" customFormat="1" ht="75">
      <c r="A524" s="36" t="s">
        <v>49</v>
      </c>
      <c r="B524" s="63" t="s">
        <v>244</v>
      </c>
      <c r="C524" s="13" t="s">
        <v>617</v>
      </c>
      <c r="D524" s="277" t="s">
        <v>1189</v>
      </c>
      <c r="E524" s="253" t="s">
        <v>127</v>
      </c>
      <c r="F524" s="80" t="s">
        <v>743</v>
      </c>
      <c r="G524" s="210">
        <v>14000</v>
      </c>
      <c r="H524" s="19"/>
      <c r="I524" s="210">
        <v>14000</v>
      </c>
      <c r="J524" s="19"/>
      <c r="K524" s="210">
        <v>6696.3339999999998</v>
      </c>
      <c r="L524" s="19"/>
      <c r="M524" s="210">
        <v>6696.3339999999998</v>
      </c>
      <c r="N524" s="19"/>
      <c r="O524" s="214">
        <v>12599.734</v>
      </c>
      <c r="P524" s="19"/>
      <c r="Q524" s="214">
        <v>12599.734</v>
      </c>
      <c r="R524" s="19"/>
      <c r="S524" s="158">
        <v>1400</v>
      </c>
      <c r="T524" s="214"/>
      <c r="U524" s="158">
        <v>1400</v>
      </c>
      <c r="V524" s="19"/>
      <c r="W524" s="18"/>
      <c r="X524" s="137">
        <f t="shared" si="194"/>
        <v>0</v>
      </c>
    </row>
    <row r="525" spans="1:24" s="100" customFormat="1" ht="60">
      <c r="A525" s="36" t="s">
        <v>49</v>
      </c>
      <c r="B525" s="63" t="s">
        <v>245</v>
      </c>
      <c r="C525" s="13" t="s">
        <v>744</v>
      </c>
      <c r="D525" s="277" t="s">
        <v>1190</v>
      </c>
      <c r="E525" s="253" t="s">
        <v>127</v>
      </c>
      <c r="F525" s="80" t="s">
        <v>750</v>
      </c>
      <c r="G525" s="210">
        <v>10509</v>
      </c>
      <c r="H525" s="19"/>
      <c r="I525" s="210">
        <v>10509</v>
      </c>
      <c r="J525" s="19"/>
      <c r="K525" s="210">
        <v>7859.9269999999997</v>
      </c>
      <c r="L525" s="19"/>
      <c r="M525" s="210">
        <v>7859.9269999999997</v>
      </c>
      <c r="N525" s="19"/>
      <c r="O525" s="214">
        <v>9458.5450000000001</v>
      </c>
      <c r="P525" s="19"/>
      <c r="Q525" s="214">
        <v>9458.5450000000001</v>
      </c>
      <c r="R525" s="19"/>
      <c r="S525" s="158">
        <v>1050</v>
      </c>
      <c r="T525" s="214"/>
      <c r="U525" s="158">
        <v>1050</v>
      </c>
      <c r="V525" s="19"/>
      <c r="W525" s="18"/>
      <c r="X525" s="137">
        <f t="shared" si="194"/>
        <v>0</v>
      </c>
    </row>
    <row r="526" spans="1:24" s="100" customFormat="1" ht="75">
      <c r="A526" s="36" t="s">
        <v>49</v>
      </c>
      <c r="B526" s="63" t="s">
        <v>246</v>
      </c>
      <c r="C526" s="13" t="s">
        <v>751</v>
      </c>
      <c r="D526" s="277" t="s">
        <v>1191</v>
      </c>
      <c r="E526" s="253" t="s">
        <v>127</v>
      </c>
      <c r="F526" s="80" t="s">
        <v>752</v>
      </c>
      <c r="G526" s="210">
        <v>19082</v>
      </c>
      <c r="H526" s="19"/>
      <c r="I526" s="210">
        <v>19082</v>
      </c>
      <c r="J526" s="19"/>
      <c r="K526" s="210">
        <v>13464.971</v>
      </c>
      <c r="L526" s="19"/>
      <c r="M526" s="210">
        <v>13464.971</v>
      </c>
      <c r="N526" s="19"/>
      <c r="O526" s="214">
        <v>17173</v>
      </c>
      <c r="P526" s="19"/>
      <c r="Q526" s="214">
        <v>17173</v>
      </c>
      <c r="R526" s="19"/>
      <c r="S526" s="158">
        <v>1909</v>
      </c>
      <c r="T526" s="214"/>
      <c r="U526" s="158">
        <v>1909</v>
      </c>
      <c r="V526" s="19"/>
      <c r="W526" s="18"/>
      <c r="X526" s="137">
        <f t="shared" si="194"/>
        <v>0</v>
      </c>
    </row>
    <row r="527" spans="1:24" s="100" customFormat="1" ht="75">
      <c r="A527" s="36" t="s">
        <v>49</v>
      </c>
      <c r="B527" s="63" t="s">
        <v>247</v>
      </c>
      <c r="C527" s="13" t="s">
        <v>753</v>
      </c>
      <c r="D527" s="277" t="s">
        <v>1192</v>
      </c>
      <c r="E527" s="253" t="s">
        <v>127</v>
      </c>
      <c r="F527" s="80" t="s">
        <v>754</v>
      </c>
      <c r="G527" s="210">
        <v>12800</v>
      </c>
      <c r="H527" s="19"/>
      <c r="I527" s="210">
        <v>12800</v>
      </c>
      <c r="J527" s="19"/>
      <c r="K527" s="210">
        <v>10964.552</v>
      </c>
      <c r="L527" s="19"/>
      <c r="M527" s="210">
        <v>10964.552</v>
      </c>
      <c r="N527" s="19"/>
      <c r="O527" s="214">
        <v>11520</v>
      </c>
      <c r="P527" s="19"/>
      <c r="Q527" s="214">
        <v>11520</v>
      </c>
      <c r="R527" s="19"/>
      <c r="S527" s="158">
        <v>1280</v>
      </c>
      <c r="T527" s="214"/>
      <c r="U527" s="158">
        <v>1280</v>
      </c>
      <c r="V527" s="19"/>
      <c r="W527" s="18"/>
      <c r="X527" s="137">
        <f t="shared" si="194"/>
        <v>0</v>
      </c>
    </row>
    <row r="528" spans="1:24" s="100" customFormat="1" ht="30">
      <c r="A528" s="36" t="s">
        <v>49</v>
      </c>
      <c r="B528" s="63" t="s">
        <v>1193</v>
      </c>
      <c r="C528" s="13" t="s">
        <v>746</v>
      </c>
      <c r="D528" s="277" t="s">
        <v>755</v>
      </c>
      <c r="E528" s="253" t="s">
        <v>127</v>
      </c>
      <c r="F528" s="80" t="s">
        <v>756</v>
      </c>
      <c r="G528" s="210">
        <v>1500</v>
      </c>
      <c r="H528" s="19"/>
      <c r="I528" s="210">
        <v>1500</v>
      </c>
      <c r="J528" s="19"/>
      <c r="K528" s="210">
        <v>115.373</v>
      </c>
      <c r="L528" s="19"/>
      <c r="M528" s="210">
        <v>115.373</v>
      </c>
      <c r="N528" s="19"/>
      <c r="O528" s="214">
        <v>620</v>
      </c>
      <c r="P528" s="19"/>
      <c r="Q528" s="214">
        <v>620</v>
      </c>
      <c r="R528" s="19"/>
      <c r="S528" s="210">
        <v>880</v>
      </c>
      <c r="T528" s="214"/>
      <c r="U528" s="210">
        <v>880</v>
      </c>
      <c r="V528" s="19"/>
      <c r="W528" s="18"/>
      <c r="X528" s="137">
        <f t="shared" si="194"/>
        <v>0</v>
      </c>
    </row>
    <row r="529" spans="1:24" s="100" customFormat="1" ht="60">
      <c r="A529" s="36" t="s">
        <v>49</v>
      </c>
      <c r="B529" s="63" t="s">
        <v>248</v>
      </c>
      <c r="C529" s="13" t="s">
        <v>619</v>
      </c>
      <c r="D529" s="277" t="s">
        <v>1194</v>
      </c>
      <c r="E529" s="253" t="s">
        <v>127</v>
      </c>
      <c r="F529" s="80" t="s">
        <v>757</v>
      </c>
      <c r="G529" s="210">
        <v>7000</v>
      </c>
      <c r="H529" s="19"/>
      <c r="I529" s="210">
        <v>7000</v>
      </c>
      <c r="J529" s="19"/>
      <c r="K529" s="210">
        <v>546.14</v>
      </c>
      <c r="L529" s="19"/>
      <c r="M529" s="210">
        <v>546.14</v>
      </c>
      <c r="N529" s="19"/>
      <c r="O529" s="214">
        <v>2860</v>
      </c>
      <c r="P529" s="19"/>
      <c r="Q529" s="214">
        <v>2860</v>
      </c>
      <c r="R529" s="19"/>
      <c r="S529" s="210">
        <v>4140</v>
      </c>
      <c r="T529" s="214"/>
      <c r="U529" s="210">
        <v>4140</v>
      </c>
      <c r="V529" s="19"/>
      <c r="W529" s="18"/>
      <c r="X529" s="137">
        <f t="shared" si="194"/>
        <v>0</v>
      </c>
    </row>
    <row r="530" spans="1:24" s="100" customFormat="1" ht="75">
      <c r="A530" s="36" t="s">
        <v>49</v>
      </c>
      <c r="B530" s="63" t="s">
        <v>249</v>
      </c>
      <c r="C530" s="13" t="s">
        <v>618</v>
      </c>
      <c r="D530" s="277" t="s">
        <v>1195</v>
      </c>
      <c r="E530" s="253" t="s">
        <v>127</v>
      </c>
      <c r="F530" s="80" t="s">
        <v>758</v>
      </c>
      <c r="G530" s="210">
        <v>8000</v>
      </c>
      <c r="H530" s="19"/>
      <c r="I530" s="210">
        <v>8000</v>
      </c>
      <c r="J530" s="19"/>
      <c r="K530" s="210">
        <v>1874.7860000000001</v>
      </c>
      <c r="L530" s="19"/>
      <c r="M530" s="210">
        <v>1874.7860000000001</v>
      </c>
      <c r="N530" s="19"/>
      <c r="O530" s="214">
        <v>3260</v>
      </c>
      <c r="P530" s="19"/>
      <c r="Q530" s="214">
        <v>3260</v>
      </c>
      <c r="R530" s="19"/>
      <c r="S530" s="210">
        <v>4740</v>
      </c>
      <c r="T530" s="214"/>
      <c r="U530" s="210">
        <v>4740</v>
      </c>
      <c r="V530" s="19"/>
      <c r="W530" s="18"/>
      <c r="X530" s="137">
        <f t="shared" si="194"/>
        <v>0</v>
      </c>
    </row>
    <row r="531" spans="1:24" s="100" customFormat="1" ht="30">
      <c r="A531" s="36" t="s">
        <v>49</v>
      </c>
      <c r="B531" s="63" t="s">
        <v>250</v>
      </c>
      <c r="C531" s="13" t="s">
        <v>619</v>
      </c>
      <c r="D531" s="277" t="s">
        <v>759</v>
      </c>
      <c r="E531" s="253" t="s">
        <v>127</v>
      </c>
      <c r="F531" s="80" t="s">
        <v>760</v>
      </c>
      <c r="G531" s="210">
        <v>5000</v>
      </c>
      <c r="H531" s="19"/>
      <c r="I531" s="210">
        <v>5000</v>
      </c>
      <c r="J531" s="19"/>
      <c r="K531" s="210">
        <v>744.09100000000001</v>
      </c>
      <c r="L531" s="19"/>
      <c r="M531" s="210">
        <v>744.09100000000001</v>
      </c>
      <c r="N531" s="19"/>
      <c r="O531" s="214">
        <v>2050</v>
      </c>
      <c r="P531" s="19"/>
      <c r="Q531" s="214">
        <v>2050</v>
      </c>
      <c r="R531" s="19"/>
      <c r="S531" s="210">
        <v>2950</v>
      </c>
      <c r="T531" s="214"/>
      <c r="U531" s="210">
        <v>2950</v>
      </c>
      <c r="V531" s="19"/>
      <c r="W531" s="18"/>
      <c r="X531" s="137">
        <f t="shared" si="194"/>
        <v>0</v>
      </c>
    </row>
    <row r="532" spans="1:24" s="100" customFormat="1" ht="30">
      <c r="A532" s="36" t="s">
        <v>49</v>
      </c>
      <c r="B532" s="63" t="s">
        <v>251</v>
      </c>
      <c r="C532" s="13" t="s">
        <v>618</v>
      </c>
      <c r="D532" s="277" t="s">
        <v>755</v>
      </c>
      <c r="E532" s="253" t="s">
        <v>127</v>
      </c>
      <c r="F532" s="80" t="s">
        <v>761</v>
      </c>
      <c r="G532" s="210">
        <v>4550</v>
      </c>
      <c r="H532" s="19"/>
      <c r="I532" s="210">
        <v>4550</v>
      </c>
      <c r="J532" s="19"/>
      <c r="K532" s="210">
        <v>260.52800000000002</v>
      </c>
      <c r="L532" s="19"/>
      <c r="M532" s="210">
        <v>260.52800000000002</v>
      </c>
      <c r="N532" s="19"/>
      <c r="O532" s="214">
        <v>1850</v>
      </c>
      <c r="P532" s="19"/>
      <c r="Q532" s="214">
        <v>1850</v>
      </c>
      <c r="R532" s="19"/>
      <c r="S532" s="210">
        <v>2700</v>
      </c>
      <c r="T532" s="214"/>
      <c r="U532" s="210">
        <v>2700</v>
      </c>
      <c r="V532" s="19"/>
      <c r="W532" s="18"/>
      <c r="X532" s="137">
        <f t="shared" si="194"/>
        <v>0</v>
      </c>
    </row>
    <row r="533" spans="1:24" s="100" customFormat="1" ht="30">
      <c r="A533" s="36" t="s">
        <v>49</v>
      </c>
      <c r="B533" s="63" t="s">
        <v>762</v>
      </c>
      <c r="C533" s="13" t="s">
        <v>763</v>
      </c>
      <c r="D533" s="277" t="s">
        <v>764</v>
      </c>
      <c r="E533" s="253" t="s">
        <v>127</v>
      </c>
      <c r="F533" s="80" t="s">
        <v>765</v>
      </c>
      <c r="G533" s="210">
        <v>6000</v>
      </c>
      <c r="H533" s="19"/>
      <c r="I533" s="210">
        <v>6000</v>
      </c>
      <c r="J533" s="19"/>
      <c r="K533" s="210">
        <v>266.26900000000001</v>
      </c>
      <c r="L533" s="19"/>
      <c r="M533" s="210">
        <v>266.26900000000001</v>
      </c>
      <c r="N533" s="19"/>
      <c r="O533" s="214">
        <v>2430</v>
      </c>
      <c r="P533" s="19"/>
      <c r="Q533" s="214">
        <v>2430</v>
      </c>
      <c r="R533" s="19"/>
      <c r="S533" s="210">
        <v>3570</v>
      </c>
      <c r="T533" s="214"/>
      <c r="U533" s="210">
        <v>3570</v>
      </c>
      <c r="V533" s="19"/>
      <c r="W533" s="18"/>
      <c r="X533" s="137">
        <f t="shared" si="194"/>
        <v>0</v>
      </c>
    </row>
    <row r="534" spans="1:24" s="100" customFormat="1" ht="30">
      <c r="A534" s="36" t="s">
        <v>49</v>
      </c>
      <c r="B534" s="63" t="s">
        <v>252</v>
      </c>
      <c r="C534" s="13" t="s">
        <v>746</v>
      </c>
      <c r="D534" s="277" t="s">
        <v>755</v>
      </c>
      <c r="E534" s="253" t="s">
        <v>127</v>
      </c>
      <c r="F534" s="80" t="s">
        <v>766</v>
      </c>
      <c r="G534" s="210">
        <v>5500</v>
      </c>
      <c r="H534" s="19"/>
      <c r="I534" s="210">
        <v>5500</v>
      </c>
      <c r="J534" s="19"/>
      <c r="K534" s="210">
        <v>341.08</v>
      </c>
      <c r="L534" s="19"/>
      <c r="M534" s="210">
        <v>341.08</v>
      </c>
      <c r="N534" s="19"/>
      <c r="O534" s="214">
        <v>2250</v>
      </c>
      <c r="P534" s="19"/>
      <c r="Q534" s="214">
        <v>2250</v>
      </c>
      <c r="R534" s="19"/>
      <c r="S534" s="210">
        <v>3250</v>
      </c>
      <c r="T534" s="214"/>
      <c r="U534" s="210">
        <v>3250</v>
      </c>
      <c r="V534" s="19"/>
      <c r="W534" s="18"/>
      <c r="X534" s="137">
        <f t="shared" si="194"/>
        <v>0</v>
      </c>
    </row>
    <row r="535" spans="1:24" s="100" customFormat="1" ht="30">
      <c r="A535" s="36" t="s">
        <v>49</v>
      </c>
      <c r="B535" s="63" t="s">
        <v>253</v>
      </c>
      <c r="C535" s="13" t="s">
        <v>617</v>
      </c>
      <c r="D535" s="277" t="s">
        <v>759</v>
      </c>
      <c r="E535" s="253" t="s">
        <v>127</v>
      </c>
      <c r="F535" s="80" t="s">
        <v>767</v>
      </c>
      <c r="G535" s="210">
        <v>3000</v>
      </c>
      <c r="H535" s="19"/>
      <c r="I535" s="210">
        <v>3000</v>
      </c>
      <c r="J535" s="19"/>
      <c r="K535" s="210">
        <v>474.25099999999998</v>
      </c>
      <c r="L535" s="19"/>
      <c r="M535" s="210">
        <v>474.25099999999998</v>
      </c>
      <c r="N535" s="19"/>
      <c r="O535" s="214">
        <v>1230</v>
      </c>
      <c r="P535" s="19"/>
      <c r="Q535" s="214">
        <v>1230</v>
      </c>
      <c r="R535" s="19"/>
      <c r="S535" s="210">
        <v>1770</v>
      </c>
      <c r="T535" s="214"/>
      <c r="U535" s="210">
        <v>1770</v>
      </c>
      <c r="V535" s="19"/>
      <c r="W535" s="18"/>
      <c r="X535" s="137">
        <f t="shared" si="194"/>
        <v>0</v>
      </c>
    </row>
    <row r="536" spans="1:24" s="100" customFormat="1" ht="45">
      <c r="A536" s="36" t="s">
        <v>49</v>
      </c>
      <c r="B536" s="63" t="s">
        <v>254</v>
      </c>
      <c r="C536" s="13" t="s">
        <v>741</v>
      </c>
      <c r="D536" s="277" t="s">
        <v>768</v>
      </c>
      <c r="E536" s="253" t="s">
        <v>127</v>
      </c>
      <c r="F536" s="80" t="s">
        <v>769</v>
      </c>
      <c r="G536" s="210">
        <v>3000</v>
      </c>
      <c r="H536" s="19"/>
      <c r="I536" s="210">
        <v>3000</v>
      </c>
      <c r="J536" s="19"/>
      <c r="K536" s="210">
        <v>2475.7159999999999</v>
      </c>
      <c r="L536" s="19"/>
      <c r="M536" s="210">
        <v>2475.7159999999999</v>
      </c>
      <c r="N536" s="19"/>
      <c r="O536" s="214">
        <v>1220</v>
      </c>
      <c r="P536" s="19"/>
      <c r="Q536" s="214">
        <v>1220</v>
      </c>
      <c r="R536" s="19"/>
      <c r="S536" s="210">
        <v>1780</v>
      </c>
      <c r="T536" s="214"/>
      <c r="U536" s="210">
        <v>1780</v>
      </c>
      <c r="V536" s="19"/>
      <c r="W536" s="18"/>
      <c r="X536" s="137">
        <f t="shared" si="194"/>
        <v>0</v>
      </c>
    </row>
    <row r="537" spans="1:24" s="100" customFormat="1" ht="30">
      <c r="A537" s="36" t="s">
        <v>49</v>
      </c>
      <c r="B537" s="63" t="s">
        <v>255</v>
      </c>
      <c r="C537" s="13" t="s">
        <v>649</v>
      </c>
      <c r="D537" s="277" t="s">
        <v>759</v>
      </c>
      <c r="E537" s="253" t="s">
        <v>127</v>
      </c>
      <c r="F537" s="80" t="s">
        <v>770</v>
      </c>
      <c r="G537" s="210">
        <v>3700</v>
      </c>
      <c r="H537" s="19"/>
      <c r="I537" s="210">
        <v>3700</v>
      </c>
      <c r="J537" s="19"/>
      <c r="K537" s="210">
        <v>853.65300000000002</v>
      </c>
      <c r="L537" s="19"/>
      <c r="M537" s="210">
        <v>853.65300000000002</v>
      </c>
      <c r="N537" s="19"/>
      <c r="O537" s="214">
        <v>1510</v>
      </c>
      <c r="P537" s="19"/>
      <c r="Q537" s="214">
        <v>1510</v>
      </c>
      <c r="R537" s="19"/>
      <c r="S537" s="210">
        <v>2190</v>
      </c>
      <c r="T537" s="214"/>
      <c r="U537" s="210">
        <v>2190</v>
      </c>
      <c r="V537" s="19"/>
      <c r="W537" s="18"/>
      <c r="X537" s="137">
        <f t="shared" si="194"/>
        <v>0</v>
      </c>
    </row>
    <row r="538" spans="1:24" s="100" customFormat="1" ht="30">
      <c r="A538" s="36" t="s">
        <v>49</v>
      </c>
      <c r="B538" s="63" t="s">
        <v>256</v>
      </c>
      <c r="C538" s="13" t="s">
        <v>619</v>
      </c>
      <c r="D538" s="277" t="s">
        <v>759</v>
      </c>
      <c r="E538" s="253" t="s">
        <v>127</v>
      </c>
      <c r="F538" s="80" t="s">
        <v>771</v>
      </c>
      <c r="G538" s="210">
        <v>2000</v>
      </c>
      <c r="H538" s="19"/>
      <c r="I538" s="210">
        <v>2000</v>
      </c>
      <c r="J538" s="19"/>
      <c r="K538" s="210">
        <v>1710.3979999999999</v>
      </c>
      <c r="L538" s="19"/>
      <c r="M538" s="210">
        <v>1710.3979999999999</v>
      </c>
      <c r="N538" s="19"/>
      <c r="O538" s="214">
        <v>820</v>
      </c>
      <c r="P538" s="19"/>
      <c r="Q538" s="214">
        <v>820</v>
      </c>
      <c r="R538" s="19"/>
      <c r="S538" s="210">
        <v>1013</v>
      </c>
      <c r="T538" s="214"/>
      <c r="U538" s="210">
        <v>1013</v>
      </c>
      <c r="V538" s="19"/>
      <c r="W538" s="18"/>
      <c r="X538" s="137">
        <f t="shared" si="194"/>
        <v>0</v>
      </c>
    </row>
    <row r="539" spans="1:24" s="100" customFormat="1" ht="30">
      <c r="A539" s="36" t="s">
        <v>49</v>
      </c>
      <c r="B539" s="63" t="s">
        <v>257</v>
      </c>
      <c r="C539" s="13" t="s">
        <v>772</v>
      </c>
      <c r="D539" s="277" t="s">
        <v>773</v>
      </c>
      <c r="E539" s="253" t="s">
        <v>127</v>
      </c>
      <c r="F539" s="80" t="s">
        <v>774</v>
      </c>
      <c r="G539" s="210">
        <v>1000</v>
      </c>
      <c r="H539" s="19"/>
      <c r="I539" s="210">
        <v>1000</v>
      </c>
      <c r="J539" s="19"/>
      <c r="K539" s="210">
        <v>820.87099999999998</v>
      </c>
      <c r="L539" s="19"/>
      <c r="M539" s="210">
        <v>820.87099999999998</v>
      </c>
      <c r="N539" s="19"/>
      <c r="O539" s="214">
        <v>554.01800000000003</v>
      </c>
      <c r="P539" s="19"/>
      <c r="Q539" s="214">
        <v>554.01800000000003</v>
      </c>
      <c r="R539" s="19"/>
      <c r="S539" s="210">
        <v>267</v>
      </c>
      <c r="T539" s="214"/>
      <c r="U539" s="210">
        <v>267</v>
      </c>
      <c r="V539" s="19"/>
      <c r="W539" s="18"/>
      <c r="X539" s="137">
        <f t="shared" si="194"/>
        <v>0</v>
      </c>
    </row>
    <row r="540" spans="1:24" s="100" customFormat="1" ht="60">
      <c r="A540" s="36" t="s">
        <v>49</v>
      </c>
      <c r="B540" s="63" t="s">
        <v>258</v>
      </c>
      <c r="C540" s="13" t="s">
        <v>751</v>
      </c>
      <c r="D540" s="277" t="s">
        <v>1196</v>
      </c>
      <c r="E540" s="253" t="s">
        <v>127</v>
      </c>
      <c r="F540" s="80" t="s">
        <v>775</v>
      </c>
      <c r="G540" s="210">
        <v>10000</v>
      </c>
      <c r="H540" s="19"/>
      <c r="I540" s="210">
        <v>10000</v>
      </c>
      <c r="J540" s="19"/>
      <c r="K540" s="210">
        <v>8376.0400000000009</v>
      </c>
      <c r="L540" s="19"/>
      <c r="M540" s="210">
        <v>8376.0400000000009</v>
      </c>
      <c r="N540" s="19"/>
      <c r="O540" s="214">
        <v>4050</v>
      </c>
      <c r="P540" s="19"/>
      <c r="Q540" s="214">
        <v>4050</v>
      </c>
      <c r="R540" s="19"/>
      <c r="S540" s="210">
        <v>5950</v>
      </c>
      <c r="T540" s="214"/>
      <c r="U540" s="210">
        <v>5950</v>
      </c>
      <c r="V540" s="19"/>
      <c r="W540" s="18"/>
      <c r="X540" s="137">
        <f t="shared" si="194"/>
        <v>0</v>
      </c>
    </row>
    <row r="541" spans="1:24" s="100" customFormat="1" ht="60">
      <c r="A541" s="36" t="s">
        <v>49</v>
      </c>
      <c r="B541" s="63" t="s">
        <v>259</v>
      </c>
      <c r="C541" s="13" t="s">
        <v>776</v>
      </c>
      <c r="D541" s="277" t="s">
        <v>1197</v>
      </c>
      <c r="E541" s="253" t="s">
        <v>127</v>
      </c>
      <c r="F541" s="80" t="s">
        <v>777</v>
      </c>
      <c r="G541" s="210">
        <v>7000</v>
      </c>
      <c r="H541" s="19"/>
      <c r="I541" s="210">
        <v>7000</v>
      </c>
      <c r="J541" s="19"/>
      <c r="K541" s="210">
        <v>469.23</v>
      </c>
      <c r="L541" s="19"/>
      <c r="M541" s="210">
        <v>469.23</v>
      </c>
      <c r="N541" s="19"/>
      <c r="O541" s="214">
        <v>2900</v>
      </c>
      <c r="P541" s="19"/>
      <c r="Q541" s="214">
        <v>2900</v>
      </c>
      <c r="R541" s="19"/>
      <c r="S541" s="210">
        <v>4100</v>
      </c>
      <c r="T541" s="214"/>
      <c r="U541" s="210">
        <v>4100</v>
      </c>
      <c r="V541" s="19"/>
      <c r="W541" s="18"/>
      <c r="X541" s="137">
        <f t="shared" si="194"/>
        <v>0</v>
      </c>
    </row>
    <row r="542" spans="1:24" s="100" customFormat="1" ht="75">
      <c r="A542" s="36" t="s">
        <v>49</v>
      </c>
      <c r="B542" s="63" t="s">
        <v>260</v>
      </c>
      <c r="C542" s="13" t="s">
        <v>1198</v>
      </c>
      <c r="D542" s="277" t="s">
        <v>1199</v>
      </c>
      <c r="E542" s="253" t="s">
        <v>127</v>
      </c>
      <c r="F542" s="80" t="s">
        <v>778</v>
      </c>
      <c r="G542" s="210">
        <v>22000</v>
      </c>
      <c r="H542" s="19"/>
      <c r="I542" s="210">
        <v>22000</v>
      </c>
      <c r="J542" s="19"/>
      <c r="K542" s="210">
        <v>4030.7060000000001</v>
      </c>
      <c r="L542" s="19"/>
      <c r="M542" s="210">
        <v>4030.7060000000001</v>
      </c>
      <c r="N542" s="19"/>
      <c r="O542" s="214">
        <v>8880</v>
      </c>
      <c r="P542" s="19"/>
      <c r="Q542" s="214">
        <v>8880</v>
      </c>
      <c r="R542" s="19"/>
      <c r="S542" s="210">
        <v>13120</v>
      </c>
      <c r="T542" s="214"/>
      <c r="U542" s="210">
        <v>13120</v>
      </c>
      <c r="V542" s="19"/>
      <c r="W542" s="18"/>
      <c r="X542" s="137">
        <f t="shared" si="194"/>
        <v>0</v>
      </c>
    </row>
    <row r="543" spans="1:24" s="100" customFormat="1" ht="60">
      <c r="A543" s="36" t="s">
        <v>49</v>
      </c>
      <c r="B543" s="63" t="s">
        <v>261</v>
      </c>
      <c r="C543" s="13" t="s">
        <v>1200</v>
      </c>
      <c r="D543" s="277" t="s">
        <v>1201</v>
      </c>
      <c r="E543" s="253" t="s">
        <v>127</v>
      </c>
      <c r="F543" s="80" t="s">
        <v>779</v>
      </c>
      <c r="G543" s="210">
        <v>11000</v>
      </c>
      <c r="H543" s="19"/>
      <c r="I543" s="210">
        <v>11000</v>
      </c>
      <c r="J543" s="19"/>
      <c r="K543" s="210">
        <v>792.19899999999996</v>
      </c>
      <c r="L543" s="19"/>
      <c r="M543" s="210">
        <v>792.19899999999996</v>
      </c>
      <c r="N543" s="19"/>
      <c r="O543" s="214">
        <v>4470</v>
      </c>
      <c r="P543" s="19"/>
      <c r="Q543" s="214">
        <v>4470</v>
      </c>
      <c r="R543" s="19"/>
      <c r="S543" s="210">
        <v>6530</v>
      </c>
      <c r="T543" s="214"/>
      <c r="U543" s="210">
        <v>6530</v>
      </c>
      <c r="V543" s="19"/>
      <c r="W543" s="18"/>
      <c r="X543" s="137">
        <f t="shared" si="194"/>
        <v>0</v>
      </c>
    </row>
    <row r="544" spans="1:24" s="100" customFormat="1" ht="16.5">
      <c r="A544" s="64" t="s">
        <v>52</v>
      </c>
      <c r="B544" s="89" t="s">
        <v>527</v>
      </c>
      <c r="C544" s="18"/>
      <c r="D544" s="18"/>
      <c r="E544" s="278"/>
      <c r="F544" s="80"/>
      <c r="G544" s="279">
        <f>SUM(G545:G545)</f>
        <v>2773</v>
      </c>
      <c r="H544" s="19"/>
      <c r="I544" s="279">
        <f>SUM(I545:I545)</f>
        <v>2773</v>
      </c>
      <c r="J544" s="19"/>
      <c r="K544" s="279">
        <f>SUM(K545:K545)</f>
        <v>0</v>
      </c>
      <c r="L544" s="19"/>
      <c r="M544" s="279">
        <f>SUM(M545:M545)</f>
        <v>0</v>
      </c>
      <c r="N544" s="19"/>
      <c r="O544" s="279">
        <f>SUM(O545:O545)</f>
        <v>0</v>
      </c>
      <c r="P544" s="19"/>
      <c r="Q544" s="279">
        <f>SUM(Q545:Q545)</f>
        <v>0</v>
      </c>
      <c r="R544" s="19"/>
      <c r="S544" s="279">
        <f>SUM(S545:S545)</f>
        <v>2469</v>
      </c>
      <c r="T544" s="19"/>
      <c r="U544" s="279">
        <f>SUM(U545:U545)</f>
        <v>2469</v>
      </c>
      <c r="V544" s="19"/>
      <c r="W544" s="18"/>
      <c r="X544" s="137">
        <f t="shared" si="194"/>
        <v>0</v>
      </c>
    </row>
    <row r="545" spans="1:24" s="100" customFormat="1" ht="45">
      <c r="A545" s="36" t="s">
        <v>49</v>
      </c>
      <c r="B545" s="212" t="s">
        <v>780</v>
      </c>
      <c r="C545" s="38" t="s">
        <v>741</v>
      </c>
      <c r="D545" s="38" t="s">
        <v>455</v>
      </c>
      <c r="E545" s="268" t="s">
        <v>966</v>
      </c>
      <c r="F545" s="80" t="s">
        <v>1202</v>
      </c>
      <c r="G545" s="248">
        <v>2773</v>
      </c>
      <c r="H545" s="19"/>
      <c r="I545" s="248">
        <v>2773</v>
      </c>
      <c r="J545" s="19"/>
      <c r="K545" s="214"/>
      <c r="L545" s="19"/>
      <c r="M545" s="214"/>
      <c r="N545" s="19"/>
      <c r="O545" s="214"/>
      <c r="P545" s="19"/>
      <c r="Q545" s="214"/>
      <c r="R545" s="19"/>
      <c r="S545" s="213">
        <v>2469</v>
      </c>
      <c r="T545" s="214"/>
      <c r="U545" s="213">
        <v>2469</v>
      </c>
      <c r="V545" s="19"/>
      <c r="W545" s="18"/>
      <c r="X545" s="137">
        <f t="shared" si="194"/>
        <v>0</v>
      </c>
    </row>
    <row r="546" spans="1:24" s="100" customFormat="1" ht="16.5">
      <c r="A546" s="42" t="s">
        <v>57</v>
      </c>
      <c r="B546" s="183" t="s">
        <v>24</v>
      </c>
      <c r="C546" s="18"/>
      <c r="D546" s="18"/>
      <c r="E546" s="18"/>
      <c r="F546" s="21"/>
      <c r="G546" s="39">
        <f>G547+G551</f>
        <v>71842</v>
      </c>
      <c r="H546" s="19"/>
      <c r="I546" s="39">
        <f>I547+I551</f>
        <v>71842</v>
      </c>
      <c r="J546" s="19"/>
      <c r="K546" s="39">
        <f>K547+K551</f>
        <v>17975.884875</v>
      </c>
      <c r="L546" s="19"/>
      <c r="M546" s="39">
        <f>M547+M551</f>
        <v>17975.884875</v>
      </c>
      <c r="N546" s="19"/>
      <c r="O546" s="39">
        <f>O547+O551</f>
        <v>25406.584999999999</v>
      </c>
      <c r="P546" s="19"/>
      <c r="Q546" s="39">
        <f>Q547+Q551</f>
        <v>25406.584999999999</v>
      </c>
      <c r="R546" s="19"/>
      <c r="S546" s="217">
        <f>S547+S551</f>
        <v>45879</v>
      </c>
      <c r="T546" s="19"/>
      <c r="U546" s="217">
        <f>U547+U551</f>
        <v>45879</v>
      </c>
      <c r="V546" s="19"/>
      <c r="W546" s="18"/>
      <c r="X546" s="137">
        <f t="shared" si="194"/>
        <v>0</v>
      </c>
    </row>
    <row r="547" spans="1:24" s="100" customFormat="1" ht="16.5">
      <c r="A547" s="42" t="s">
        <v>17</v>
      </c>
      <c r="B547" s="280" t="s">
        <v>139</v>
      </c>
      <c r="C547" s="18"/>
      <c r="D547" s="18"/>
      <c r="E547" s="18"/>
      <c r="F547" s="21"/>
      <c r="G547" s="203">
        <f t="shared" ref="G547:I547" si="195">SUM(G548:G550)</f>
        <v>66771</v>
      </c>
      <c r="H547" s="19"/>
      <c r="I547" s="203">
        <f t="shared" si="195"/>
        <v>66771</v>
      </c>
      <c r="J547" s="19"/>
      <c r="K547" s="203">
        <f t="shared" ref="K547" si="196">SUM(K548:K550)</f>
        <v>17975.884875</v>
      </c>
      <c r="L547" s="19"/>
      <c r="M547" s="203">
        <f t="shared" ref="M547" si="197">SUM(M548:M550)</f>
        <v>17975.884875</v>
      </c>
      <c r="N547" s="19"/>
      <c r="O547" s="39">
        <f>SUM(O548:O550)</f>
        <v>25406.584999999999</v>
      </c>
      <c r="P547" s="19"/>
      <c r="Q547" s="39">
        <f>SUM(Q548:Q550)</f>
        <v>25406.584999999999</v>
      </c>
      <c r="R547" s="19"/>
      <c r="S547" s="217">
        <f>SUM(S548:S550)</f>
        <v>41364</v>
      </c>
      <c r="T547" s="19"/>
      <c r="U547" s="217">
        <f>SUM(U548:U550)</f>
        <v>41364</v>
      </c>
      <c r="V547" s="19"/>
      <c r="W547" s="18"/>
      <c r="X547" s="137">
        <f t="shared" si="194"/>
        <v>0</v>
      </c>
    </row>
    <row r="548" spans="1:24" s="100" customFormat="1" ht="45">
      <c r="A548" s="36" t="s">
        <v>49</v>
      </c>
      <c r="B548" s="254" t="s">
        <v>262</v>
      </c>
      <c r="C548" s="11" t="s">
        <v>781</v>
      </c>
      <c r="D548" s="11" t="s">
        <v>782</v>
      </c>
      <c r="E548" s="260" t="s">
        <v>127</v>
      </c>
      <c r="F548" s="11" t="s">
        <v>783</v>
      </c>
      <c r="G548" s="204">
        <v>14400</v>
      </c>
      <c r="H548" s="19"/>
      <c r="I548" s="204">
        <v>14400</v>
      </c>
      <c r="J548" s="19"/>
      <c r="K548" s="71">
        <v>5050</v>
      </c>
      <c r="L548" s="19"/>
      <c r="M548" s="71">
        <v>5050</v>
      </c>
      <c r="N548" s="19"/>
      <c r="O548" s="71">
        <v>5500</v>
      </c>
      <c r="P548" s="19"/>
      <c r="Q548" s="71">
        <v>5500</v>
      </c>
      <c r="R548" s="19"/>
      <c r="S548" s="158">
        <v>8900</v>
      </c>
      <c r="T548" s="19"/>
      <c r="U548" s="158">
        <v>8900</v>
      </c>
      <c r="V548" s="205"/>
      <c r="W548" s="18"/>
      <c r="X548" s="137">
        <f t="shared" si="194"/>
        <v>0</v>
      </c>
    </row>
    <row r="549" spans="1:24" s="100" customFormat="1" ht="30">
      <c r="A549" s="36" t="s">
        <v>49</v>
      </c>
      <c r="B549" s="254" t="s">
        <v>263</v>
      </c>
      <c r="C549" s="11" t="s">
        <v>781</v>
      </c>
      <c r="D549" s="11" t="s">
        <v>784</v>
      </c>
      <c r="E549" s="260" t="s">
        <v>127</v>
      </c>
      <c r="F549" s="11" t="s">
        <v>785</v>
      </c>
      <c r="G549" s="204">
        <v>50371</v>
      </c>
      <c r="H549" s="19"/>
      <c r="I549" s="204">
        <v>50371</v>
      </c>
      <c r="J549" s="19"/>
      <c r="K549" s="71">
        <v>12925.884875</v>
      </c>
      <c r="L549" s="19"/>
      <c r="M549" s="71">
        <v>12925.884875</v>
      </c>
      <c r="N549" s="19"/>
      <c r="O549" s="71">
        <v>18902</v>
      </c>
      <c r="P549" s="19"/>
      <c r="Q549" s="71">
        <v>18902</v>
      </c>
      <c r="R549" s="19"/>
      <c r="S549" s="158">
        <v>31469</v>
      </c>
      <c r="T549" s="19"/>
      <c r="U549" s="158">
        <v>31469</v>
      </c>
      <c r="V549" s="205"/>
      <c r="W549" s="18"/>
      <c r="X549" s="137">
        <f t="shared" si="194"/>
        <v>0</v>
      </c>
    </row>
    <row r="550" spans="1:24" s="100" customFormat="1" ht="30">
      <c r="A550" s="36" t="s">
        <v>49</v>
      </c>
      <c r="B550" s="249" t="s">
        <v>786</v>
      </c>
      <c r="C550" s="38" t="s">
        <v>787</v>
      </c>
      <c r="D550" s="237"/>
      <c r="E550" s="260" t="s">
        <v>309</v>
      </c>
      <c r="F550" s="44" t="s">
        <v>788</v>
      </c>
      <c r="G550" s="188">
        <v>2000</v>
      </c>
      <c r="H550" s="19"/>
      <c r="I550" s="188">
        <v>2000</v>
      </c>
      <c r="J550" s="19"/>
      <c r="K550" s="189"/>
      <c r="L550" s="19"/>
      <c r="M550" s="189"/>
      <c r="N550" s="19"/>
      <c r="O550" s="71">
        <v>1004.585</v>
      </c>
      <c r="P550" s="19"/>
      <c r="Q550" s="71">
        <v>1004.585</v>
      </c>
      <c r="R550" s="19"/>
      <c r="S550" s="213">
        <v>995</v>
      </c>
      <c r="T550" s="19"/>
      <c r="U550" s="213">
        <v>995</v>
      </c>
      <c r="V550" s="205"/>
      <c r="W550" s="18"/>
      <c r="X550" s="137">
        <f t="shared" si="194"/>
        <v>0</v>
      </c>
    </row>
    <row r="551" spans="1:24" s="100" customFormat="1" ht="16.5">
      <c r="A551" s="51" t="s">
        <v>52</v>
      </c>
      <c r="B551" s="280" t="s">
        <v>527</v>
      </c>
      <c r="C551" s="18"/>
      <c r="D551" s="18"/>
      <c r="E551" s="281"/>
      <c r="F551" s="11"/>
      <c r="G551" s="203">
        <f>SUM(G552:G553)</f>
        <v>5071</v>
      </c>
      <c r="H551" s="19"/>
      <c r="I551" s="203">
        <f>SUM(I552:I553)</f>
        <v>5071</v>
      </c>
      <c r="J551" s="19"/>
      <c r="K551" s="203">
        <f>SUM(K552:K553)</f>
        <v>0</v>
      </c>
      <c r="L551" s="19"/>
      <c r="M551" s="203">
        <f>SUM(M552:M553)</f>
        <v>0</v>
      </c>
      <c r="N551" s="19"/>
      <c r="O551" s="203">
        <f>SUM(O552:O553)</f>
        <v>0</v>
      </c>
      <c r="P551" s="19"/>
      <c r="Q551" s="203">
        <f>SUM(Q552:Q553)</f>
        <v>0</v>
      </c>
      <c r="R551" s="19"/>
      <c r="S551" s="156">
        <f>SUM(S552:S553)</f>
        <v>4515</v>
      </c>
      <c r="T551" s="19"/>
      <c r="U551" s="156">
        <f>SUM(U552:U553)</f>
        <v>4515</v>
      </c>
      <c r="V551" s="19"/>
      <c r="W551" s="18"/>
      <c r="X551" s="137">
        <f t="shared" si="194"/>
        <v>0</v>
      </c>
    </row>
    <row r="552" spans="1:24" s="100" customFormat="1" ht="30">
      <c r="A552" s="36" t="s">
        <v>49</v>
      </c>
      <c r="B552" s="212" t="s">
        <v>789</v>
      </c>
      <c r="C552" s="38" t="s">
        <v>787</v>
      </c>
      <c r="D552" s="38" t="s">
        <v>790</v>
      </c>
      <c r="E552" s="260">
        <v>2025</v>
      </c>
      <c r="F552" s="11" t="s">
        <v>1203</v>
      </c>
      <c r="G552" s="248">
        <v>3000</v>
      </c>
      <c r="H552" s="19"/>
      <c r="I552" s="248">
        <v>3000</v>
      </c>
      <c r="J552" s="19"/>
      <c r="K552" s="71"/>
      <c r="L552" s="19"/>
      <c r="M552" s="71"/>
      <c r="N552" s="19"/>
      <c r="O552" s="71"/>
      <c r="P552" s="19"/>
      <c r="Q552" s="71"/>
      <c r="R552" s="19"/>
      <c r="S552" s="213">
        <v>2671</v>
      </c>
      <c r="T552" s="19"/>
      <c r="U552" s="213">
        <v>2671</v>
      </c>
      <c r="V552" s="158"/>
      <c r="W552" s="18"/>
      <c r="X552" s="137">
        <f t="shared" si="194"/>
        <v>0</v>
      </c>
    </row>
    <row r="553" spans="1:24" s="100" customFormat="1" ht="30">
      <c r="A553" s="36" t="s">
        <v>49</v>
      </c>
      <c r="B553" s="245" t="s">
        <v>791</v>
      </c>
      <c r="C553" s="247" t="s">
        <v>792</v>
      </c>
      <c r="D553" s="247" t="s">
        <v>446</v>
      </c>
      <c r="E553" s="260">
        <v>2025</v>
      </c>
      <c r="F553" s="11" t="s">
        <v>1204</v>
      </c>
      <c r="G553" s="248">
        <v>2071</v>
      </c>
      <c r="H553" s="19"/>
      <c r="I553" s="248">
        <v>2071</v>
      </c>
      <c r="J553" s="19"/>
      <c r="K553" s="71"/>
      <c r="L553" s="19"/>
      <c r="M553" s="71"/>
      <c r="N553" s="19"/>
      <c r="O553" s="71"/>
      <c r="P553" s="19"/>
      <c r="Q553" s="71"/>
      <c r="R553" s="19"/>
      <c r="S553" s="213">
        <v>1844</v>
      </c>
      <c r="T553" s="19"/>
      <c r="U553" s="213">
        <v>1844</v>
      </c>
      <c r="V553" s="158"/>
      <c r="W553" s="18"/>
      <c r="X553" s="137">
        <f t="shared" si="194"/>
        <v>0</v>
      </c>
    </row>
    <row r="554" spans="1:24" s="100" customFormat="1" ht="16.5">
      <c r="A554" s="42" t="s">
        <v>65</v>
      </c>
      <c r="B554" s="183" t="s">
        <v>31</v>
      </c>
      <c r="C554" s="18"/>
      <c r="D554" s="18"/>
      <c r="E554" s="18"/>
      <c r="F554" s="21"/>
      <c r="G554" s="39">
        <f>G555+G563</f>
        <v>132548</v>
      </c>
      <c r="H554" s="19"/>
      <c r="I554" s="39">
        <f>I555+I563</f>
        <v>132548</v>
      </c>
      <c r="J554" s="19"/>
      <c r="K554" s="39">
        <f>K555+K563</f>
        <v>5407</v>
      </c>
      <c r="L554" s="19"/>
      <c r="M554" s="39">
        <f>M555+M563</f>
        <v>5407</v>
      </c>
      <c r="N554" s="19"/>
      <c r="O554" s="39">
        <f>O555+O563</f>
        <v>68755.703000000009</v>
      </c>
      <c r="P554" s="19"/>
      <c r="Q554" s="39">
        <f>Q555+Q563</f>
        <v>68755.703000000009</v>
      </c>
      <c r="R554" s="19"/>
      <c r="S554" s="217">
        <f>S555+S563</f>
        <v>57788</v>
      </c>
      <c r="T554" s="19"/>
      <c r="U554" s="217">
        <f>U555+U563</f>
        <v>57788</v>
      </c>
      <c r="V554" s="19"/>
      <c r="W554" s="18"/>
      <c r="X554" s="137">
        <f t="shared" si="194"/>
        <v>0</v>
      </c>
    </row>
    <row r="555" spans="1:24" s="100" customFormat="1" ht="16.5">
      <c r="A555" s="42" t="s">
        <v>17</v>
      </c>
      <c r="B555" s="139" t="s">
        <v>139</v>
      </c>
      <c r="C555" s="18"/>
      <c r="D555" s="18"/>
      <c r="E555" s="18"/>
      <c r="F555" s="21"/>
      <c r="G555" s="39">
        <f>SUM(G556:G562)</f>
        <v>78540</v>
      </c>
      <c r="H555" s="19"/>
      <c r="I555" s="39">
        <f>SUM(I556:I562)</f>
        <v>78540</v>
      </c>
      <c r="J555" s="19"/>
      <c r="K555" s="216">
        <f t="shared" ref="K555" si="198">SUM(K556:K562)</f>
        <v>5407</v>
      </c>
      <c r="L555" s="19"/>
      <c r="M555" s="216">
        <f t="shared" ref="M555" si="199">SUM(M556:M562)</f>
        <v>5407</v>
      </c>
      <c r="N555" s="19"/>
      <c r="O555" s="39">
        <f>SUM(O556:O562)</f>
        <v>68755.703000000009</v>
      </c>
      <c r="P555" s="19"/>
      <c r="Q555" s="39">
        <f>SUM(Q556:Q562)</f>
        <v>68755.703000000009</v>
      </c>
      <c r="R555" s="19"/>
      <c r="S555" s="262">
        <f t="shared" ref="S555:U555" si="200">SUM(S556:S562)</f>
        <v>9708</v>
      </c>
      <c r="T555" s="19"/>
      <c r="U555" s="262">
        <f t="shared" si="200"/>
        <v>9708</v>
      </c>
      <c r="V555" s="19"/>
      <c r="W555" s="18"/>
      <c r="X555" s="137">
        <f t="shared" si="194"/>
        <v>0</v>
      </c>
    </row>
    <row r="556" spans="1:24" s="100" customFormat="1" ht="60">
      <c r="A556" s="36" t="s">
        <v>49</v>
      </c>
      <c r="B556" s="212" t="s">
        <v>264</v>
      </c>
      <c r="C556" s="21" t="s">
        <v>793</v>
      </c>
      <c r="D556" s="21" t="s">
        <v>794</v>
      </c>
      <c r="E556" s="21" t="s">
        <v>127</v>
      </c>
      <c r="F556" s="21" t="s">
        <v>795</v>
      </c>
      <c r="G556" s="207">
        <v>3000</v>
      </c>
      <c r="H556" s="19"/>
      <c r="I556" s="207">
        <v>3000</v>
      </c>
      <c r="J556" s="19"/>
      <c r="K556" s="215">
        <v>600</v>
      </c>
      <c r="L556" s="19"/>
      <c r="M556" s="215">
        <v>600</v>
      </c>
      <c r="N556" s="19"/>
      <c r="O556" s="207">
        <v>2518</v>
      </c>
      <c r="P556" s="19"/>
      <c r="Q556" s="207">
        <v>2518</v>
      </c>
      <c r="R556" s="19"/>
      <c r="S556" s="158">
        <v>406</v>
      </c>
      <c r="T556" s="19"/>
      <c r="U556" s="158">
        <v>406</v>
      </c>
      <c r="V556" s="205"/>
      <c r="W556" s="18"/>
      <c r="X556" s="137">
        <f t="shared" si="194"/>
        <v>0</v>
      </c>
    </row>
    <row r="557" spans="1:24" s="100" customFormat="1" ht="60">
      <c r="A557" s="36" t="s">
        <v>49</v>
      </c>
      <c r="B557" s="212" t="s">
        <v>265</v>
      </c>
      <c r="C557" s="21" t="s">
        <v>796</v>
      </c>
      <c r="D557" s="21" t="s">
        <v>797</v>
      </c>
      <c r="E557" s="21" t="s">
        <v>127</v>
      </c>
      <c r="F557" s="21" t="s">
        <v>798</v>
      </c>
      <c r="G557" s="207">
        <v>26330</v>
      </c>
      <c r="H557" s="19"/>
      <c r="I557" s="207">
        <v>26330</v>
      </c>
      <c r="J557" s="19"/>
      <c r="K557" s="215">
        <v>1200</v>
      </c>
      <c r="L557" s="19"/>
      <c r="M557" s="215">
        <v>1200</v>
      </c>
      <c r="N557" s="19"/>
      <c r="O557" s="207">
        <v>22101</v>
      </c>
      <c r="P557" s="19"/>
      <c r="Q557" s="207">
        <v>22101</v>
      </c>
      <c r="R557" s="19"/>
      <c r="S557" s="158">
        <v>4229</v>
      </c>
      <c r="T557" s="19"/>
      <c r="U557" s="158">
        <v>4229</v>
      </c>
      <c r="V557" s="205"/>
      <c r="W557" s="18"/>
      <c r="X557" s="137">
        <f t="shared" si="194"/>
        <v>0</v>
      </c>
    </row>
    <row r="558" spans="1:24" s="100" customFormat="1" ht="30">
      <c r="A558" s="36" t="s">
        <v>49</v>
      </c>
      <c r="B558" s="212" t="s">
        <v>266</v>
      </c>
      <c r="C558" s="21" t="s">
        <v>799</v>
      </c>
      <c r="D558" s="21" t="s">
        <v>800</v>
      </c>
      <c r="E558" s="21" t="s">
        <v>127</v>
      </c>
      <c r="F558" s="21" t="s">
        <v>801</v>
      </c>
      <c r="G558" s="207">
        <v>14000</v>
      </c>
      <c r="H558" s="19"/>
      <c r="I558" s="207">
        <v>14000</v>
      </c>
      <c r="J558" s="19"/>
      <c r="K558" s="215">
        <v>510</v>
      </c>
      <c r="L558" s="19"/>
      <c r="M558" s="215">
        <v>510</v>
      </c>
      <c r="N558" s="19"/>
      <c r="O558" s="207">
        <v>11752</v>
      </c>
      <c r="P558" s="19"/>
      <c r="Q558" s="207">
        <v>11752</v>
      </c>
      <c r="R558" s="19"/>
      <c r="S558" s="158">
        <v>2248</v>
      </c>
      <c r="T558" s="19"/>
      <c r="U558" s="158">
        <v>2248</v>
      </c>
      <c r="V558" s="205"/>
      <c r="W558" s="18"/>
      <c r="X558" s="137">
        <f t="shared" si="194"/>
        <v>0</v>
      </c>
    </row>
    <row r="559" spans="1:24" s="100" customFormat="1" ht="60">
      <c r="A559" s="36" t="s">
        <v>49</v>
      </c>
      <c r="B559" s="212" t="s">
        <v>267</v>
      </c>
      <c r="C559" s="21" t="s">
        <v>534</v>
      </c>
      <c r="D559" s="21" t="s">
        <v>802</v>
      </c>
      <c r="E559" s="21" t="s">
        <v>127</v>
      </c>
      <c r="F559" s="21" t="s">
        <v>803</v>
      </c>
      <c r="G559" s="207">
        <v>28310</v>
      </c>
      <c r="H559" s="19"/>
      <c r="I559" s="207">
        <v>28310</v>
      </c>
      <c r="J559" s="19"/>
      <c r="K559" s="215">
        <v>1887</v>
      </c>
      <c r="L559" s="19"/>
      <c r="M559" s="215">
        <v>1887</v>
      </c>
      <c r="N559" s="19"/>
      <c r="O559" s="207">
        <v>26592.703000000001</v>
      </c>
      <c r="P559" s="19"/>
      <c r="Q559" s="207">
        <v>26592.703000000001</v>
      </c>
      <c r="R559" s="19"/>
      <c r="S559" s="158">
        <v>1717</v>
      </c>
      <c r="T559" s="19"/>
      <c r="U559" s="158">
        <v>1717</v>
      </c>
      <c r="V559" s="205"/>
      <c r="W559" s="18"/>
      <c r="X559" s="137">
        <f t="shared" si="194"/>
        <v>0</v>
      </c>
    </row>
    <row r="560" spans="1:24" s="100" customFormat="1" ht="30">
      <c r="A560" s="36" t="s">
        <v>49</v>
      </c>
      <c r="B560" s="212" t="s">
        <v>268</v>
      </c>
      <c r="C560" s="21" t="s">
        <v>799</v>
      </c>
      <c r="D560" s="21" t="s">
        <v>804</v>
      </c>
      <c r="E560" s="21" t="s">
        <v>127</v>
      </c>
      <c r="F560" s="21" t="s">
        <v>805</v>
      </c>
      <c r="G560" s="207">
        <v>2000</v>
      </c>
      <c r="H560" s="19"/>
      <c r="I560" s="207">
        <v>2000</v>
      </c>
      <c r="J560" s="19"/>
      <c r="K560" s="215">
        <v>545</v>
      </c>
      <c r="L560" s="19"/>
      <c r="M560" s="215">
        <v>545</v>
      </c>
      <c r="N560" s="19"/>
      <c r="O560" s="207">
        <v>1679</v>
      </c>
      <c r="P560" s="19"/>
      <c r="Q560" s="207">
        <v>1679</v>
      </c>
      <c r="R560" s="19"/>
      <c r="S560" s="158">
        <v>321</v>
      </c>
      <c r="T560" s="19"/>
      <c r="U560" s="158">
        <v>321</v>
      </c>
      <c r="V560" s="205"/>
      <c r="W560" s="18"/>
      <c r="X560" s="137">
        <f t="shared" si="194"/>
        <v>0</v>
      </c>
    </row>
    <row r="561" spans="1:24" s="100" customFormat="1" ht="30">
      <c r="A561" s="36" t="s">
        <v>49</v>
      </c>
      <c r="B561" s="212" t="s">
        <v>269</v>
      </c>
      <c r="C561" s="21" t="s">
        <v>806</v>
      </c>
      <c r="D561" s="21" t="s">
        <v>807</v>
      </c>
      <c r="E561" s="21" t="s">
        <v>127</v>
      </c>
      <c r="F561" s="21" t="s">
        <v>808</v>
      </c>
      <c r="G561" s="207">
        <v>2000</v>
      </c>
      <c r="H561" s="19"/>
      <c r="I561" s="207">
        <v>2000</v>
      </c>
      <c r="J561" s="19"/>
      <c r="K561" s="215">
        <v>665</v>
      </c>
      <c r="L561" s="19"/>
      <c r="M561" s="215">
        <v>665</v>
      </c>
      <c r="N561" s="19"/>
      <c r="O561" s="207">
        <v>1679</v>
      </c>
      <c r="P561" s="19"/>
      <c r="Q561" s="207">
        <v>1679</v>
      </c>
      <c r="R561" s="19"/>
      <c r="S561" s="158">
        <v>321</v>
      </c>
      <c r="T561" s="19"/>
      <c r="U561" s="158">
        <v>321</v>
      </c>
      <c r="V561" s="205"/>
      <c r="W561" s="18"/>
      <c r="X561" s="137">
        <f t="shared" si="194"/>
        <v>0</v>
      </c>
    </row>
    <row r="562" spans="1:24" s="100" customFormat="1" ht="30">
      <c r="A562" s="36" t="s">
        <v>49</v>
      </c>
      <c r="B562" s="258" t="s">
        <v>270</v>
      </c>
      <c r="C562" s="38" t="s">
        <v>534</v>
      </c>
      <c r="D562" s="38"/>
      <c r="E562" s="21" t="s">
        <v>127</v>
      </c>
      <c r="F562" s="85" t="s">
        <v>809</v>
      </c>
      <c r="G562" s="207">
        <v>2900</v>
      </c>
      <c r="H562" s="19"/>
      <c r="I562" s="207">
        <v>2900</v>
      </c>
      <c r="J562" s="19"/>
      <c r="K562" s="215"/>
      <c r="L562" s="19"/>
      <c r="M562" s="215"/>
      <c r="N562" s="19"/>
      <c r="O562" s="207">
        <v>2434</v>
      </c>
      <c r="P562" s="19"/>
      <c r="Q562" s="207">
        <v>2434</v>
      </c>
      <c r="R562" s="19"/>
      <c r="S562" s="158">
        <v>466</v>
      </c>
      <c r="T562" s="19"/>
      <c r="U562" s="158">
        <v>466</v>
      </c>
      <c r="V562" s="205"/>
      <c r="W562" s="18"/>
      <c r="X562" s="137">
        <f t="shared" si="194"/>
        <v>0</v>
      </c>
    </row>
    <row r="563" spans="1:24" s="100" customFormat="1" ht="16.5">
      <c r="A563" s="51" t="s">
        <v>52</v>
      </c>
      <c r="B563" s="139" t="s">
        <v>527</v>
      </c>
      <c r="C563" s="18"/>
      <c r="D563" s="18"/>
      <c r="E563" s="15"/>
      <c r="F563" s="38"/>
      <c r="G563" s="194">
        <f t="shared" ref="G563" si="201">SUM(G564:G574)</f>
        <v>54008</v>
      </c>
      <c r="H563" s="19"/>
      <c r="I563" s="194">
        <f t="shared" ref="I563" si="202">SUM(I564:I574)</f>
        <v>54008</v>
      </c>
      <c r="J563" s="19"/>
      <c r="K563" s="216">
        <f>SUM(K564:K574)</f>
        <v>0</v>
      </c>
      <c r="L563" s="19"/>
      <c r="M563" s="216">
        <f>SUM(M564:M574)</f>
        <v>0</v>
      </c>
      <c r="N563" s="19"/>
      <c r="O563" s="216">
        <f>SUM(O564:O574)</f>
        <v>0</v>
      </c>
      <c r="P563" s="19"/>
      <c r="Q563" s="216">
        <f>SUM(Q564:Q574)</f>
        <v>0</v>
      </c>
      <c r="R563" s="19"/>
      <c r="S563" s="156">
        <f t="shared" ref="S563:U563" si="203">SUM(S564:S574)</f>
        <v>48080</v>
      </c>
      <c r="T563" s="19"/>
      <c r="U563" s="156">
        <f t="shared" si="203"/>
        <v>48080</v>
      </c>
      <c r="V563" s="19"/>
      <c r="W563" s="18"/>
      <c r="X563" s="137">
        <f t="shared" si="194"/>
        <v>0</v>
      </c>
    </row>
    <row r="564" spans="1:24" s="100" customFormat="1" ht="30">
      <c r="A564" s="36" t="s">
        <v>49</v>
      </c>
      <c r="B564" s="50" t="s">
        <v>810</v>
      </c>
      <c r="C564" s="202" t="s">
        <v>793</v>
      </c>
      <c r="D564" s="202" t="s">
        <v>811</v>
      </c>
      <c r="E564" s="21">
        <v>2025</v>
      </c>
      <c r="F564" s="21" t="s">
        <v>1205</v>
      </c>
      <c r="G564" s="188">
        <v>3500</v>
      </c>
      <c r="H564" s="19"/>
      <c r="I564" s="188">
        <v>3500</v>
      </c>
      <c r="J564" s="19"/>
      <c r="K564" s="207"/>
      <c r="L564" s="19"/>
      <c r="M564" s="207"/>
      <c r="N564" s="19"/>
      <c r="O564" s="207"/>
      <c r="P564" s="19"/>
      <c r="Q564" s="207"/>
      <c r="R564" s="19"/>
      <c r="S564" s="213">
        <v>3116</v>
      </c>
      <c r="T564" s="19"/>
      <c r="U564" s="213">
        <v>3116</v>
      </c>
      <c r="V564" s="205"/>
      <c r="W564" s="18"/>
      <c r="X564" s="137">
        <f t="shared" si="194"/>
        <v>0</v>
      </c>
    </row>
    <row r="565" spans="1:24" s="100" customFormat="1" ht="30">
      <c r="A565" s="36" t="s">
        <v>49</v>
      </c>
      <c r="B565" s="190" t="s">
        <v>812</v>
      </c>
      <c r="C565" s="202" t="s">
        <v>793</v>
      </c>
      <c r="D565" s="202" t="s">
        <v>813</v>
      </c>
      <c r="E565" s="21">
        <v>2025</v>
      </c>
      <c r="F565" s="21" t="s">
        <v>1206</v>
      </c>
      <c r="G565" s="188">
        <v>5738</v>
      </c>
      <c r="H565" s="19"/>
      <c r="I565" s="188">
        <v>5738</v>
      </c>
      <c r="J565" s="19"/>
      <c r="K565" s="207"/>
      <c r="L565" s="19"/>
      <c r="M565" s="207"/>
      <c r="N565" s="19"/>
      <c r="O565" s="207"/>
      <c r="P565" s="19"/>
      <c r="Q565" s="207"/>
      <c r="R565" s="19"/>
      <c r="S565" s="213">
        <v>5108</v>
      </c>
      <c r="T565" s="19"/>
      <c r="U565" s="213">
        <v>5108</v>
      </c>
      <c r="V565" s="205"/>
      <c r="W565" s="18"/>
      <c r="X565" s="137">
        <f t="shared" si="194"/>
        <v>0</v>
      </c>
    </row>
    <row r="566" spans="1:24" s="100" customFormat="1" ht="30">
      <c r="A566" s="36" t="s">
        <v>49</v>
      </c>
      <c r="B566" s="50" t="s">
        <v>814</v>
      </c>
      <c r="C566" s="202" t="s">
        <v>815</v>
      </c>
      <c r="D566" s="202" t="s">
        <v>518</v>
      </c>
      <c r="E566" s="21">
        <v>2025</v>
      </c>
      <c r="F566" s="21" t="s">
        <v>1206</v>
      </c>
      <c r="G566" s="188">
        <v>3400</v>
      </c>
      <c r="H566" s="19"/>
      <c r="I566" s="188">
        <v>3400</v>
      </c>
      <c r="J566" s="19"/>
      <c r="K566" s="207"/>
      <c r="L566" s="19"/>
      <c r="M566" s="207"/>
      <c r="N566" s="19"/>
      <c r="O566" s="207"/>
      <c r="P566" s="19"/>
      <c r="Q566" s="207"/>
      <c r="R566" s="19"/>
      <c r="S566" s="213">
        <v>3027</v>
      </c>
      <c r="T566" s="19"/>
      <c r="U566" s="213">
        <v>3027</v>
      </c>
      <c r="V566" s="205"/>
      <c r="W566" s="18"/>
      <c r="X566" s="137">
        <f t="shared" si="194"/>
        <v>0</v>
      </c>
    </row>
    <row r="567" spans="1:24" s="100" customFormat="1" ht="30">
      <c r="A567" s="36" t="s">
        <v>49</v>
      </c>
      <c r="B567" s="50" t="s">
        <v>816</v>
      </c>
      <c r="C567" s="202" t="s">
        <v>815</v>
      </c>
      <c r="D567" s="202" t="s">
        <v>453</v>
      </c>
      <c r="E567" s="21">
        <v>2025</v>
      </c>
      <c r="F567" s="21" t="s">
        <v>1207</v>
      </c>
      <c r="G567" s="188">
        <v>5300</v>
      </c>
      <c r="H567" s="19"/>
      <c r="I567" s="188">
        <v>5300</v>
      </c>
      <c r="J567" s="19"/>
      <c r="K567" s="207"/>
      <c r="L567" s="19"/>
      <c r="M567" s="207"/>
      <c r="N567" s="19"/>
      <c r="O567" s="207"/>
      <c r="P567" s="19"/>
      <c r="Q567" s="207"/>
      <c r="R567" s="19"/>
      <c r="S567" s="213">
        <v>4718</v>
      </c>
      <c r="T567" s="19"/>
      <c r="U567" s="213">
        <v>4718</v>
      </c>
      <c r="V567" s="205"/>
      <c r="W567" s="18"/>
      <c r="X567" s="137">
        <f t="shared" si="194"/>
        <v>0</v>
      </c>
    </row>
    <row r="568" spans="1:24" s="100" customFormat="1" ht="30">
      <c r="A568" s="36" t="s">
        <v>49</v>
      </c>
      <c r="B568" s="50" t="s">
        <v>817</v>
      </c>
      <c r="C568" s="202" t="s">
        <v>818</v>
      </c>
      <c r="D568" s="202" t="s">
        <v>518</v>
      </c>
      <c r="E568" s="21">
        <v>2025</v>
      </c>
      <c r="F568" s="21" t="s">
        <v>1208</v>
      </c>
      <c r="G568" s="188">
        <v>4200</v>
      </c>
      <c r="H568" s="19"/>
      <c r="I568" s="188">
        <v>4200</v>
      </c>
      <c r="J568" s="19"/>
      <c r="K568" s="207"/>
      <c r="L568" s="19"/>
      <c r="M568" s="207"/>
      <c r="N568" s="19"/>
      <c r="O568" s="207"/>
      <c r="P568" s="19"/>
      <c r="Q568" s="207"/>
      <c r="R568" s="19"/>
      <c r="S568" s="213">
        <v>3739</v>
      </c>
      <c r="T568" s="19"/>
      <c r="U568" s="213">
        <v>3739</v>
      </c>
      <c r="V568" s="205"/>
      <c r="W568" s="18"/>
      <c r="X568" s="137">
        <f t="shared" si="194"/>
        <v>0</v>
      </c>
    </row>
    <row r="569" spans="1:24" s="100" customFormat="1" ht="30">
      <c r="A569" s="36" t="s">
        <v>49</v>
      </c>
      <c r="B569" s="50" t="s">
        <v>819</v>
      </c>
      <c r="C569" s="202" t="s">
        <v>540</v>
      </c>
      <c r="D569" s="202" t="s">
        <v>453</v>
      </c>
      <c r="E569" s="21">
        <v>2025</v>
      </c>
      <c r="F569" s="21" t="s">
        <v>1207</v>
      </c>
      <c r="G569" s="188">
        <v>5300</v>
      </c>
      <c r="H569" s="19"/>
      <c r="I569" s="188">
        <v>5300</v>
      </c>
      <c r="J569" s="19"/>
      <c r="K569" s="207"/>
      <c r="L569" s="19"/>
      <c r="M569" s="207"/>
      <c r="N569" s="19"/>
      <c r="O569" s="207"/>
      <c r="P569" s="19"/>
      <c r="Q569" s="207"/>
      <c r="R569" s="19"/>
      <c r="S569" s="213">
        <v>4718</v>
      </c>
      <c r="T569" s="19"/>
      <c r="U569" s="213">
        <v>4718</v>
      </c>
      <c r="V569" s="205"/>
      <c r="W569" s="18"/>
      <c r="X569" s="137">
        <f t="shared" si="194"/>
        <v>0</v>
      </c>
    </row>
    <row r="570" spans="1:24" s="100" customFormat="1" ht="30">
      <c r="A570" s="36" t="s">
        <v>49</v>
      </c>
      <c r="B570" s="50" t="s">
        <v>820</v>
      </c>
      <c r="C570" s="202" t="s">
        <v>806</v>
      </c>
      <c r="D570" s="202" t="s">
        <v>671</v>
      </c>
      <c r="E570" s="21">
        <v>2025</v>
      </c>
      <c r="F570" s="21" t="s">
        <v>1209</v>
      </c>
      <c r="G570" s="188">
        <v>1600</v>
      </c>
      <c r="H570" s="19"/>
      <c r="I570" s="188">
        <v>1600</v>
      </c>
      <c r="J570" s="19"/>
      <c r="K570" s="207"/>
      <c r="L570" s="19"/>
      <c r="M570" s="207"/>
      <c r="N570" s="19"/>
      <c r="O570" s="207"/>
      <c r="P570" s="19"/>
      <c r="Q570" s="207"/>
      <c r="R570" s="19"/>
      <c r="S570" s="213">
        <v>1424</v>
      </c>
      <c r="T570" s="19"/>
      <c r="U570" s="213">
        <v>1424</v>
      </c>
      <c r="V570" s="205"/>
      <c r="W570" s="18"/>
      <c r="X570" s="137">
        <f t="shared" si="194"/>
        <v>0</v>
      </c>
    </row>
    <row r="571" spans="1:24" s="100" customFormat="1" ht="45">
      <c r="A571" s="36" t="s">
        <v>49</v>
      </c>
      <c r="B571" s="50" t="s">
        <v>821</v>
      </c>
      <c r="C571" s="202" t="s">
        <v>822</v>
      </c>
      <c r="D571" s="202" t="s">
        <v>423</v>
      </c>
      <c r="E571" s="21">
        <v>2025</v>
      </c>
      <c r="F571" s="21" t="s">
        <v>1210</v>
      </c>
      <c r="G571" s="188">
        <v>2400</v>
      </c>
      <c r="H571" s="19"/>
      <c r="I571" s="188">
        <v>2400</v>
      </c>
      <c r="J571" s="19"/>
      <c r="K571" s="207"/>
      <c r="L571" s="19"/>
      <c r="M571" s="207"/>
      <c r="N571" s="19"/>
      <c r="O571" s="207"/>
      <c r="P571" s="19"/>
      <c r="Q571" s="207"/>
      <c r="R571" s="19"/>
      <c r="S571" s="213">
        <v>2137</v>
      </c>
      <c r="T571" s="19"/>
      <c r="U571" s="213">
        <v>2137</v>
      </c>
      <c r="V571" s="205"/>
      <c r="W571" s="18"/>
      <c r="X571" s="137">
        <f t="shared" si="194"/>
        <v>0</v>
      </c>
    </row>
    <row r="572" spans="1:24" s="100" customFormat="1" ht="30">
      <c r="A572" s="36" t="s">
        <v>49</v>
      </c>
      <c r="B572" s="50" t="s">
        <v>823</v>
      </c>
      <c r="C572" s="202" t="s">
        <v>531</v>
      </c>
      <c r="D572" s="202" t="s">
        <v>509</v>
      </c>
      <c r="E572" s="21">
        <v>2025</v>
      </c>
      <c r="F572" s="21" t="s">
        <v>1211</v>
      </c>
      <c r="G572" s="188">
        <v>700</v>
      </c>
      <c r="H572" s="19"/>
      <c r="I572" s="188">
        <v>700</v>
      </c>
      <c r="J572" s="19"/>
      <c r="K572" s="207"/>
      <c r="L572" s="19"/>
      <c r="M572" s="207"/>
      <c r="N572" s="19"/>
      <c r="O572" s="207"/>
      <c r="P572" s="19"/>
      <c r="Q572" s="207"/>
      <c r="R572" s="19"/>
      <c r="S572" s="213">
        <v>623</v>
      </c>
      <c r="T572" s="19"/>
      <c r="U572" s="213">
        <v>623</v>
      </c>
      <c r="V572" s="205"/>
      <c r="W572" s="18"/>
      <c r="X572" s="137">
        <f t="shared" si="194"/>
        <v>0</v>
      </c>
    </row>
    <row r="573" spans="1:24" s="100" customFormat="1" ht="30">
      <c r="A573" s="36" t="s">
        <v>49</v>
      </c>
      <c r="B573" s="50" t="s">
        <v>824</v>
      </c>
      <c r="C573" s="202" t="s">
        <v>815</v>
      </c>
      <c r="D573" s="202" t="s">
        <v>825</v>
      </c>
      <c r="E573" s="21">
        <v>2025</v>
      </c>
      <c r="F573" s="21" t="s">
        <v>1212</v>
      </c>
      <c r="G573" s="188">
        <v>20860</v>
      </c>
      <c r="H573" s="19"/>
      <c r="I573" s="188">
        <v>20860</v>
      </c>
      <c r="J573" s="19"/>
      <c r="K573" s="207"/>
      <c r="L573" s="19"/>
      <c r="M573" s="207"/>
      <c r="N573" s="19"/>
      <c r="O573" s="207"/>
      <c r="P573" s="19"/>
      <c r="Q573" s="207"/>
      <c r="R573" s="19"/>
      <c r="S573" s="213">
        <v>18571</v>
      </c>
      <c r="T573" s="19"/>
      <c r="U573" s="213">
        <v>18571</v>
      </c>
      <c r="V573" s="205"/>
      <c r="W573" s="18"/>
      <c r="X573" s="137">
        <f t="shared" si="194"/>
        <v>0</v>
      </c>
    </row>
    <row r="574" spans="1:24" s="100" customFormat="1" ht="45">
      <c r="A574" s="36" t="s">
        <v>49</v>
      </c>
      <c r="B574" s="50" t="s">
        <v>826</v>
      </c>
      <c r="C574" s="187" t="s">
        <v>531</v>
      </c>
      <c r="D574" s="187" t="s">
        <v>827</v>
      </c>
      <c r="E574" s="21">
        <v>2025</v>
      </c>
      <c r="F574" s="21" t="s">
        <v>1213</v>
      </c>
      <c r="G574" s="188">
        <v>1010</v>
      </c>
      <c r="H574" s="19"/>
      <c r="I574" s="188">
        <v>1010</v>
      </c>
      <c r="J574" s="19"/>
      <c r="K574" s="207"/>
      <c r="L574" s="19"/>
      <c r="M574" s="207"/>
      <c r="N574" s="19"/>
      <c r="O574" s="207"/>
      <c r="P574" s="19"/>
      <c r="Q574" s="207"/>
      <c r="R574" s="19"/>
      <c r="S574" s="213">
        <v>899</v>
      </c>
      <c r="T574" s="19"/>
      <c r="U574" s="213">
        <v>899</v>
      </c>
      <c r="V574" s="205"/>
      <c r="W574" s="18"/>
      <c r="X574" s="137">
        <f t="shared" si="194"/>
        <v>0</v>
      </c>
    </row>
    <row r="575" spans="1:24" s="100" customFormat="1" ht="28.5">
      <c r="A575" s="42" t="s">
        <v>30</v>
      </c>
      <c r="B575" s="183" t="s">
        <v>102</v>
      </c>
      <c r="C575" s="18"/>
      <c r="D575" s="18"/>
      <c r="E575" s="18"/>
      <c r="F575" s="21"/>
      <c r="G575" s="39">
        <f t="shared" ref="G575:K575" si="204">G576</f>
        <v>42108</v>
      </c>
      <c r="H575" s="19"/>
      <c r="I575" s="39">
        <f t="shared" si="204"/>
        <v>42042</v>
      </c>
      <c r="J575" s="39">
        <f t="shared" si="204"/>
        <v>66</v>
      </c>
      <c r="K575" s="39">
        <f t="shared" si="204"/>
        <v>17931.364000000001</v>
      </c>
      <c r="L575" s="19"/>
      <c r="M575" s="39">
        <f t="shared" ref="M575" si="205">M576</f>
        <v>17931.364000000001</v>
      </c>
      <c r="N575" s="19"/>
      <c r="O575" s="39">
        <f t="shared" ref="O575" si="206">O576</f>
        <v>20840.161636000001</v>
      </c>
      <c r="P575" s="19"/>
      <c r="Q575" s="39">
        <f t="shared" ref="Q575" si="207">Q576</f>
        <v>20840.161636000001</v>
      </c>
      <c r="R575" s="19"/>
      <c r="S575" s="217">
        <f t="shared" ref="S575" si="208">S576</f>
        <v>21013</v>
      </c>
      <c r="T575" s="19"/>
      <c r="U575" s="217">
        <f t="shared" ref="U575" si="209">U576</f>
        <v>21013</v>
      </c>
      <c r="V575" s="19"/>
      <c r="W575" s="18"/>
      <c r="X575" s="137">
        <f t="shared" si="194"/>
        <v>0</v>
      </c>
    </row>
    <row r="576" spans="1:24" s="100" customFormat="1" ht="16.5">
      <c r="A576" s="42" t="s">
        <v>103</v>
      </c>
      <c r="B576" s="183" t="s">
        <v>104</v>
      </c>
      <c r="C576" s="18"/>
      <c r="D576" s="18"/>
      <c r="E576" s="18"/>
      <c r="F576" s="21"/>
      <c r="G576" s="39">
        <f>G577+G580+G583+G586+G589+G593+G597</f>
        <v>42108</v>
      </c>
      <c r="H576" s="19"/>
      <c r="I576" s="39">
        <f>I577+I580+I583+I586+I589+I593+I597</f>
        <v>42042</v>
      </c>
      <c r="J576" s="39">
        <f>J577+J580+J583+J586+J589+J593+J597</f>
        <v>66</v>
      </c>
      <c r="K576" s="39">
        <f>K577+K580+K583+K586+K589+K593+K597</f>
        <v>17931.364000000001</v>
      </c>
      <c r="L576" s="19"/>
      <c r="M576" s="39">
        <f>M577+M580+M583+M586+M589+M593+M597</f>
        <v>17931.364000000001</v>
      </c>
      <c r="N576" s="19"/>
      <c r="O576" s="39">
        <f>O577+O580+O583+O586+O589+O593+O597</f>
        <v>20840.161636000001</v>
      </c>
      <c r="P576" s="19"/>
      <c r="Q576" s="39">
        <f>Q577+Q580+Q583+Q586+Q589+Q593+Q597</f>
        <v>20840.161636000001</v>
      </c>
      <c r="R576" s="19"/>
      <c r="S576" s="217">
        <f>S577+S580+S583+S586+S589+S593+S597</f>
        <v>21013</v>
      </c>
      <c r="T576" s="19"/>
      <c r="U576" s="217">
        <f>U577+U580+U583+U586+U589+U593+U597</f>
        <v>21013</v>
      </c>
      <c r="V576" s="19"/>
      <c r="W576" s="18"/>
      <c r="X576" s="137">
        <f t="shared" si="194"/>
        <v>0</v>
      </c>
    </row>
    <row r="577" spans="1:24" s="100" customFormat="1" ht="16.5">
      <c r="A577" s="42" t="s">
        <v>20</v>
      </c>
      <c r="B577" s="183" t="s">
        <v>25</v>
      </c>
      <c r="C577" s="18"/>
      <c r="D577" s="18"/>
      <c r="E577" s="87"/>
      <c r="F577" s="282"/>
      <c r="G577" s="39">
        <f>+G578</f>
        <v>2163</v>
      </c>
      <c r="H577" s="19"/>
      <c r="I577" s="39">
        <f>+I578</f>
        <v>2163</v>
      </c>
      <c r="J577" s="19"/>
      <c r="K577" s="39">
        <f>+K578</f>
        <v>0</v>
      </c>
      <c r="L577" s="19"/>
      <c r="M577" s="39">
        <f>+M578</f>
        <v>0</v>
      </c>
      <c r="N577" s="19"/>
      <c r="O577" s="39">
        <f>+O578</f>
        <v>432.87763600000005</v>
      </c>
      <c r="P577" s="19"/>
      <c r="Q577" s="39">
        <f>+Q578</f>
        <v>432.87763600000005</v>
      </c>
      <c r="R577" s="19"/>
      <c r="S577" s="39">
        <f>+S578</f>
        <v>1730</v>
      </c>
      <c r="T577" s="19"/>
      <c r="U577" s="39">
        <f>+U578</f>
        <v>1730</v>
      </c>
      <c r="V577" s="19"/>
      <c r="W577" s="18"/>
      <c r="X577" s="137">
        <f t="shared" si="194"/>
        <v>0</v>
      </c>
    </row>
    <row r="578" spans="1:24" s="100" customFormat="1" ht="16.5">
      <c r="A578" s="42"/>
      <c r="B578" s="84" t="s">
        <v>139</v>
      </c>
      <c r="C578" s="18"/>
      <c r="D578" s="18"/>
      <c r="E578" s="18"/>
      <c r="F578" s="21"/>
      <c r="G578" s="39">
        <f t="shared" ref="G578:I578" si="210">G579</f>
        <v>2163</v>
      </c>
      <c r="H578" s="19"/>
      <c r="I578" s="39">
        <f t="shared" si="210"/>
        <v>2163</v>
      </c>
      <c r="J578" s="19"/>
      <c r="K578" s="39">
        <f t="shared" ref="K578" si="211">K579</f>
        <v>0</v>
      </c>
      <c r="L578" s="19"/>
      <c r="M578" s="39">
        <f t="shared" ref="M578" si="212">M579</f>
        <v>0</v>
      </c>
      <c r="N578" s="19"/>
      <c r="O578" s="39">
        <f t="shared" ref="O578" si="213">O579</f>
        <v>432.87763600000005</v>
      </c>
      <c r="P578" s="19"/>
      <c r="Q578" s="39">
        <f t="shared" ref="Q578" si="214">Q579</f>
        <v>432.87763600000005</v>
      </c>
      <c r="R578" s="19"/>
      <c r="S578" s="217">
        <f t="shared" ref="S578" si="215">S579</f>
        <v>1730</v>
      </c>
      <c r="T578" s="19"/>
      <c r="U578" s="217">
        <f t="shared" ref="U578" si="216">U579</f>
        <v>1730</v>
      </c>
      <c r="V578" s="19"/>
      <c r="W578" s="18"/>
      <c r="X578" s="137">
        <f t="shared" si="194"/>
        <v>0</v>
      </c>
    </row>
    <row r="579" spans="1:24" s="100" customFormat="1" ht="30">
      <c r="A579" s="61" t="s">
        <v>49</v>
      </c>
      <c r="B579" s="197" t="s">
        <v>828</v>
      </c>
      <c r="C579" s="79" t="s">
        <v>656</v>
      </c>
      <c r="D579" s="18"/>
      <c r="E579" s="85" t="s">
        <v>309</v>
      </c>
      <c r="F579" s="198" t="s">
        <v>829</v>
      </c>
      <c r="G579" s="158">
        <v>2163</v>
      </c>
      <c r="H579" s="19"/>
      <c r="I579" s="158">
        <v>2163</v>
      </c>
      <c r="J579" s="19"/>
      <c r="K579" s="261"/>
      <c r="L579" s="19"/>
      <c r="M579" s="261"/>
      <c r="N579" s="19"/>
      <c r="O579" s="261">
        <v>432.87763600000005</v>
      </c>
      <c r="P579" s="19"/>
      <c r="Q579" s="261">
        <v>432.87763600000005</v>
      </c>
      <c r="R579" s="19"/>
      <c r="S579" s="205">
        <v>1730</v>
      </c>
      <c r="T579" s="19"/>
      <c r="U579" s="205">
        <v>1730</v>
      </c>
      <c r="V579" s="19"/>
      <c r="W579" s="18"/>
      <c r="X579" s="137">
        <f t="shared" si="194"/>
        <v>0</v>
      </c>
    </row>
    <row r="580" spans="1:24" s="100" customFormat="1" ht="16.5">
      <c r="A580" s="42">
        <v>2</v>
      </c>
      <c r="B580" s="183" t="s">
        <v>23</v>
      </c>
      <c r="C580" s="18"/>
      <c r="D580" s="18"/>
      <c r="E580" s="87"/>
      <c r="F580" s="282"/>
      <c r="G580" s="39">
        <f>+G581</f>
        <v>1279</v>
      </c>
      <c r="H580" s="19"/>
      <c r="I580" s="39">
        <f>+I581</f>
        <v>1279</v>
      </c>
      <c r="J580" s="19"/>
      <c r="K580" s="39">
        <f>+K581</f>
        <v>204</v>
      </c>
      <c r="L580" s="19"/>
      <c r="M580" s="39">
        <f>+M581</f>
        <v>204</v>
      </c>
      <c r="N580" s="19"/>
      <c r="O580" s="39">
        <f>+O581</f>
        <v>261</v>
      </c>
      <c r="P580" s="19"/>
      <c r="Q580" s="39">
        <f>+Q581</f>
        <v>261</v>
      </c>
      <c r="R580" s="19"/>
      <c r="S580" s="39">
        <f>+S581</f>
        <v>1018</v>
      </c>
      <c r="T580" s="19"/>
      <c r="U580" s="39">
        <f>+U581</f>
        <v>1018</v>
      </c>
      <c r="V580" s="19"/>
      <c r="W580" s="18"/>
      <c r="X580" s="137">
        <f t="shared" si="194"/>
        <v>0</v>
      </c>
    </row>
    <row r="581" spans="1:24" s="100" customFormat="1" ht="16.5">
      <c r="A581" s="42"/>
      <c r="B581" s="84" t="s">
        <v>139</v>
      </c>
      <c r="C581" s="18"/>
      <c r="D581" s="18"/>
      <c r="E581" s="18"/>
      <c r="F581" s="21"/>
      <c r="G581" s="39">
        <f t="shared" ref="G581:I581" si="217">G582</f>
        <v>1279</v>
      </c>
      <c r="H581" s="19"/>
      <c r="I581" s="39">
        <f t="shared" si="217"/>
        <v>1279</v>
      </c>
      <c r="J581" s="19"/>
      <c r="K581" s="39">
        <f t="shared" ref="K581" si="218">K582</f>
        <v>204</v>
      </c>
      <c r="L581" s="19"/>
      <c r="M581" s="39">
        <f t="shared" ref="M581" si="219">M582</f>
        <v>204</v>
      </c>
      <c r="N581" s="19"/>
      <c r="O581" s="39">
        <f t="shared" ref="O581" si="220">O582</f>
        <v>261</v>
      </c>
      <c r="P581" s="19"/>
      <c r="Q581" s="39">
        <f t="shared" ref="Q581" si="221">Q582</f>
        <v>261</v>
      </c>
      <c r="R581" s="19"/>
      <c r="S581" s="217">
        <f t="shared" ref="S581" si="222">S582</f>
        <v>1018</v>
      </c>
      <c r="T581" s="19"/>
      <c r="U581" s="217">
        <f t="shared" ref="U581" si="223">U582</f>
        <v>1018</v>
      </c>
      <c r="V581" s="19"/>
      <c r="W581" s="18"/>
      <c r="X581" s="137">
        <f t="shared" si="194"/>
        <v>0</v>
      </c>
    </row>
    <row r="582" spans="1:24" s="100" customFormat="1" ht="30">
      <c r="A582" s="61" t="s">
        <v>49</v>
      </c>
      <c r="B582" s="50" t="s">
        <v>271</v>
      </c>
      <c r="C582" s="187" t="s">
        <v>355</v>
      </c>
      <c r="D582" s="18"/>
      <c r="E582" s="85" t="s">
        <v>309</v>
      </c>
      <c r="F582" s="13" t="s">
        <v>272</v>
      </c>
      <c r="G582" s="71">
        <v>1279</v>
      </c>
      <c r="H582" s="19"/>
      <c r="I582" s="71">
        <v>1279</v>
      </c>
      <c r="J582" s="19"/>
      <c r="K582" s="71">
        <v>204</v>
      </c>
      <c r="L582" s="19"/>
      <c r="M582" s="71">
        <v>204</v>
      </c>
      <c r="N582" s="19"/>
      <c r="O582" s="261">
        <v>261</v>
      </c>
      <c r="P582" s="19"/>
      <c r="Q582" s="261">
        <v>261</v>
      </c>
      <c r="R582" s="19"/>
      <c r="S582" s="158">
        <v>1018</v>
      </c>
      <c r="T582" s="19"/>
      <c r="U582" s="158">
        <v>1018</v>
      </c>
      <c r="V582" s="19"/>
      <c r="W582" s="18"/>
      <c r="X582" s="137">
        <f t="shared" si="194"/>
        <v>0</v>
      </c>
    </row>
    <row r="583" spans="1:24" s="100" customFormat="1" ht="16.5">
      <c r="A583" s="42">
        <v>3</v>
      </c>
      <c r="B583" s="183" t="s">
        <v>26</v>
      </c>
      <c r="C583" s="18"/>
      <c r="D583" s="18"/>
      <c r="E583" s="87"/>
      <c r="F583" s="282"/>
      <c r="G583" s="39">
        <f>+G584</f>
        <v>7055</v>
      </c>
      <c r="H583" s="19"/>
      <c r="I583" s="39">
        <f>+I584</f>
        <v>7055</v>
      </c>
      <c r="J583" s="19"/>
      <c r="K583" s="39">
        <f>+K584</f>
        <v>4735.6219999999994</v>
      </c>
      <c r="L583" s="19"/>
      <c r="M583" s="39">
        <f>+M584</f>
        <v>4735.6219999999994</v>
      </c>
      <c r="N583" s="19"/>
      <c r="O583" s="39">
        <f>+O584</f>
        <v>4904.6219999999994</v>
      </c>
      <c r="P583" s="19"/>
      <c r="Q583" s="39">
        <f>+Q584</f>
        <v>4904.6219999999994</v>
      </c>
      <c r="R583" s="19"/>
      <c r="S583" s="39">
        <f>+S584</f>
        <v>1964</v>
      </c>
      <c r="T583" s="19"/>
      <c r="U583" s="39">
        <f>+U584</f>
        <v>1964</v>
      </c>
      <c r="V583" s="19"/>
      <c r="W583" s="18"/>
      <c r="X583" s="137">
        <f t="shared" si="194"/>
        <v>0</v>
      </c>
    </row>
    <row r="584" spans="1:24" s="100" customFormat="1" ht="16.5">
      <c r="A584" s="42"/>
      <c r="B584" s="84" t="s">
        <v>139</v>
      </c>
      <c r="C584" s="18"/>
      <c r="D584" s="18"/>
      <c r="E584" s="18"/>
      <c r="F584" s="21"/>
      <c r="G584" s="39">
        <f t="shared" ref="G584:I584" si="224">G585</f>
        <v>7055</v>
      </c>
      <c r="H584" s="19"/>
      <c r="I584" s="39">
        <f t="shared" si="224"/>
        <v>7055</v>
      </c>
      <c r="J584" s="19"/>
      <c r="K584" s="39">
        <f t="shared" ref="K584" si="225">K585</f>
        <v>4735.6219999999994</v>
      </c>
      <c r="L584" s="19"/>
      <c r="M584" s="39">
        <f t="shared" ref="M584" si="226">M585</f>
        <v>4735.6219999999994</v>
      </c>
      <c r="N584" s="19"/>
      <c r="O584" s="39">
        <f t="shared" ref="O584" si="227">O585</f>
        <v>4904.6219999999994</v>
      </c>
      <c r="P584" s="19"/>
      <c r="Q584" s="39">
        <f t="shared" ref="Q584" si="228">Q585</f>
        <v>4904.6219999999994</v>
      </c>
      <c r="R584" s="19"/>
      <c r="S584" s="217">
        <f t="shared" ref="S584" si="229">S585</f>
        <v>1964</v>
      </c>
      <c r="T584" s="19"/>
      <c r="U584" s="217">
        <f t="shared" ref="U584" si="230">U585</f>
        <v>1964</v>
      </c>
      <c r="V584" s="19"/>
      <c r="W584" s="18"/>
      <c r="X584" s="137">
        <f t="shared" si="194"/>
        <v>0</v>
      </c>
    </row>
    <row r="585" spans="1:24" s="100" customFormat="1" ht="105">
      <c r="A585" s="61" t="s">
        <v>49</v>
      </c>
      <c r="B585" s="197" t="s">
        <v>273</v>
      </c>
      <c r="C585" s="79" t="s">
        <v>727</v>
      </c>
      <c r="D585" s="79" t="s">
        <v>830</v>
      </c>
      <c r="E585" s="85" t="s">
        <v>309</v>
      </c>
      <c r="F585" s="13" t="s">
        <v>831</v>
      </c>
      <c r="G585" s="204">
        <v>7055</v>
      </c>
      <c r="H585" s="19"/>
      <c r="I585" s="204">
        <v>7055</v>
      </c>
      <c r="J585" s="19"/>
      <c r="K585" s="204">
        <v>4735.6219999999994</v>
      </c>
      <c r="L585" s="19"/>
      <c r="M585" s="204">
        <v>4735.6219999999994</v>
      </c>
      <c r="N585" s="19"/>
      <c r="O585" s="261">
        <v>4904.6219999999994</v>
      </c>
      <c r="P585" s="19"/>
      <c r="Q585" s="261">
        <v>4904.6219999999994</v>
      </c>
      <c r="R585" s="19"/>
      <c r="S585" s="158">
        <v>1964</v>
      </c>
      <c r="T585" s="19"/>
      <c r="U585" s="158">
        <v>1964</v>
      </c>
      <c r="V585" s="19"/>
      <c r="W585" s="18"/>
      <c r="X585" s="137">
        <f t="shared" si="194"/>
        <v>0</v>
      </c>
    </row>
    <row r="586" spans="1:24" s="100" customFormat="1" ht="16.5">
      <c r="A586" s="42">
        <v>4</v>
      </c>
      <c r="B586" s="183" t="s">
        <v>27</v>
      </c>
      <c r="C586" s="18"/>
      <c r="D586" s="18"/>
      <c r="E586" s="87"/>
      <c r="F586" s="282"/>
      <c r="G586" s="39">
        <f>+G587</f>
        <v>4440</v>
      </c>
      <c r="H586" s="19"/>
      <c r="I586" s="39">
        <f>+I587</f>
        <v>4440</v>
      </c>
      <c r="J586" s="19"/>
      <c r="K586" s="39">
        <f>+K587</f>
        <v>525.29899999999998</v>
      </c>
      <c r="L586" s="19"/>
      <c r="M586" s="39">
        <f>+M587</f>
        <v>525.29899999999998</v>
      </c>
      <c r="N586" s="19"/>
      <c r="O586" s="39">
        <f>+O587</f>
        <v>756</v>
      </c>
      <c r="P586" s="19"/>
      <c r="Q586" s="39">
        <f>+Q587</f>
        <v>756</v>
      </c>
      <c r="R586" s="19"/>
      <c r="S586" s="39">
        <f>+S587</f>
        <v>3684</v>
      </c>
      <c r="T586" s="19"/>
      <c r="U586" s="39">
        <f>+U587</f>
        <v>3684</v>
      </c>
      <c r="V586" s="19"/>
      <c r="W586" s="18"/>
      <c r="X586" s="137">
        <f t="shared" ref="X586:X649" si="231">+G586-H586-I586-J586</f>
        <v>0</v>
      </c>
    </row>
    <row r="587" spans="1:24" s="100" customFormat="1" ht="16.5">
      <c r="A587" s="42"/>
      <c r="B587" s="84" t="s">
        <v>139</v>
      </c>
      <c r="C587" s="18"/>
      <c r="D587" s="18"/>
      <c r="E587" s="18"/>
      <c r="F587" s="21"/>
      <c r="G587" s="39">
        <f t="shared" ref="G587:I587" si="232">G588</f>
        <v>4440</v>
      </c>
      <c r="H587" s="19"/>
      <c r="I587" s="39">
        <f t="shared" si="232"/>
        <v>4440</v>
      </c>
      <c r="J587" s="19"/>
      <c r="K587" s="39">
        <f t="shared" ref="K587" si="233">K588</f>
        <v>525.29899999999998</v>
      </c>
      <c r="L587" s="19"/>
      <c r="M587" s="39">
        <f t="shared" ref="M587" si="234">M588</f>
        <v>525.29899999999998</v>
      </c>
      <c r="N587" s="19"/>
      <c r="O587" s="39">
        <f t="shared" ref="O587" si="235">O588</f>
        <v>756</v>
      </c>
      <c r="P587" s="19"/>
      <c r="Q587" s="39">
        <f t="shared" ref="Q587" si="236">Q588</f>
        <v>756</v>
      </c>
      <c r="R587" s="19"/>
      <c r="S587" s="217">
        <f t="shared" ref="S587" si="237">S588</f>
        <v>3684</v>
      </c>
      <c r="T587" s="19"/>
      <c r="U587" s="217">
        <f t="shared" ref="U587" si="238">U588</f>
        <v>3684</v>
      </c>
      <c r="V587" s="19"/>
      <c r="W587" s="18"/>
      <c r="X587" s="137">
        <f t="shared" si="231"/>
        <v>0</v>
      </c>
    </row>
    <row r="588" spans="1:24" s="100" customFormat="1" ht="135">
      <c r="A588" s="61" t="s">
        <v>49</v>
      </c>
      <c r="B588" s="54" t="s">
        <v>274</v>
      </c>
      <c r="C588" s="13" t="s">
        <v>549</v>
      </c>
      <c r="D588" s="13" t="s">
        <v>832</v>
      </c>
      <c r="E588" s="85" t="s">
        <v>127</v>
      </c>
      <c r="F588" s="13" t="s">
        <v>833</v>
      </c>
      <c r="G588" s="215">
        <v>4440</v>
      </c>
      <c r="H588" s="19"/>
      <c r="I588" s="215">
        <v>4440</v>
      </c>
      <c r="J588" s="19"/>
      <c r="K588" s="215">
        <v>525.29899999999998</v>
      </c>
      <c r="L588" s="19"/>
      <c r="M588" s="215">
        <v>525.29899999999998</v>
      </c>
      <c r="N588" s="19"/>
      <c r="O588" s="261">
        <v>756</v>
      </c>
      <c r="P588" s="19"/>
      <c r="Q588" s="261">
        <v>756</v>
      </c>
      <c r="R588" s="19"/>
      <c r="S588" s="158">
        <v>3684</v>
      </c>
      <c r="T588" s="19"/>
      <c r="U588" s="158">
        <v>3684</v>
      </c>
      <c r="V588" s="19"/>
      <c r="W588" s="18"/>
      <c r="X588" s="137">
        <f t="shared" si="231"/>
        <v>0</v>
      </c>
    </row>
    <row r="589" spans="1:24" s="100" customFormat="1" ht="16.5">
      <c r="A589" s="42">
        <v>5</v>
      </c>
      <c r="B589" s="183" t="s">
        <v>28</v>
      </c>
      <c r="C589" s="18"/>
      <c r="D589" s="18"/>
      <c r="E589" s="87"/>
      <c r="F589" s="282"/>
      <c r="G589" s="39">
        <f>+G590</f>
        <v>7567</v>
      </c>
      <c r="H589" s="19"/>
      <c r="I589" s="39">
        <f>+I590</f>
        <v>7567</v>
      </c>
      <c r="J589" s="19"/>
      <c r="K589" s="39">
        <f>+K590</f>
        <v>2323.9589999999998</v>
      </c>
      <c r="L589" s="19"/>
      <c r="M589" s="39">
        <f>+M590</f>
        <v>2323.9589999999998</v>
      </c>
      <c r="N589" s="19"/>
      <c r="O589" s="39">
        <f>+O590</f>
        <v>4240.4449999999997</v>
      </c>
      <c r="P589" s="19"/>
      <c r="Q589" s="39">
        <f>+Q590</f>
        <v>4240.4449999999997</v>
      </c>
      <c r="R589" s="19"/>
      <c r="S589" s="39">
        <f>+S590</f>
        <v>3326</v>
      </c>
      <c r="T589" s="19"/>
      <c r="U589" s="39">
        <f>+U590</f>
        <v>3326</v>
      </c>
      <c r="V589" s="19"/>
      <c r="W589" s="18"/>
      <c r="X589" s="137">
        <f t="shared" si="231"/>
        <v>0</v>
      </c>
    </row>
    <row r="590" spans="1:24" s="100" customFormat="1" ht="16.5">
      <c r="A590" s="42"/>
      <c r="B590" s="84" t="s">
        <v>139</v>
      </c>
      <c r="C590" s="18"/>
      <c r="D590" s="18"/>
      <c r="E590" s="18"/>
      <c r="F590" s="21"/>
      <c r="G590" s="39">
        <f>+SUM(G591:G592)</f>
        <v>7567</v>
      </c>
      <c r="H590" s="19"/>
      <c r="I590" s="39">
        <f>+SUM(I591:I592)</f>
        <v>7567</v>
      </c>
      <c r="J590" s="19"/>
      <c r="K590" s="39">
        <f>+SUM(K591:K592)</f>
        <v>2323.9589999999998</v>
      </c>
      <c r="L590" s="19"/>
      <c r="M590" s="39">
        <f>+SUM(M591:M592)</f>
        <v>2323.9589999999998</v>
      </c>
      <c r="N590" s="19"/>
      <c r="O590" s="39">
        <f>+SUM(O591:O592)</f>
        <v>4240.4449999999997</v>
      </c>
      <c r="P590" s="19"/>
      <c r="Q590" s="39">
        <f>+SUM(Q591:Q592)</f>
        <v>4240.4449999999997</v>
      </c>
      <c r="R590" s="19"/>
      <c r="S590" s="262">
        <f t="shared" ref="S590" si="239">SUM(S591:S592)</f>
        <v>3326</v>
      </c>
      <c r="T590" s="19"/>
      <c r="U590" s="262">
        <f t="shared" ref="U590" si="240">SUM(U591:U592)</f>
        <v>3326</v>
      </c>
      <c r="V590" s="19"/>
      <c r="W590" s="18"/>
      <c r="X590" s="137">
        <f t="shared" si="231"/>
        <v>0</v>
      </c>
    </row>
    <row r="591" spans="1:24" s="100" customFormat="1" ht="120">
      <c r="A591" s="61" t="s">
        <v>49</v>
      </c>
      <c r="B591" s="63" t="s">
        <v>275</v>
      </c>
      <c r="C591" s="13" t="s">
        <v>746</v>
      </c>
      <c r="D591" s="277" t="s">
        <v>834</v>
      </c>
      <c r="E591" s="85" t="s">
        <v>127</v>
      </c>
      <c r="F591" s="13" t="s">
        <v>833</v>
      </c>
      <c r="G591" s="210">
        <v>4607</v>
      </c>
      <c r="H591" s="19"/>
      <c r="I591" s="210">
        <v>4607</v>
      </c>
      <c r="J591" s="19"/>
      <c r="K591" s="210">
        <v>2323.9589999999998</v>
      </c>
      <c r="L591" s="19"/>
      <c r="M591" s="210">
        <v>2323.9589999999998</v>
      </c>
      <c r="N591" s="19"/>
      <c r="O591" s="261">
        <v>3715</v>
      </c>
      <c r="P591" s="19"/>
      <c r="Q591" s="261">
        <v>3715</v>
      </c>
      <c r="R591" s="19"/>
      <c r="S591" s="210">
        <v>892</v>
      </c>
      <c r="T591" s="19"/>
      <c r="U591" s="210">
        <v>892</v>
      </c>
      <c r="V591" s="19"/>
      <c r="W591" s="18"/>
      <c r="X591" s="137">
        <f t="shared" si="231"/>
        <v>0</v>
      </c>
    </row>
    <row r="592" spans="1:24" s="100" customFormat="1" ht="30">
      <c r="A592" s="61" t="s">
        <v>49</v>
      </c>
      <c r="B592" s="283" t="s">
        <v>835</v>
      </c>
      <c r="C592" s="211" t="s">
        <v>615</v>
      </c>
      <c r="D592" s="284"/>
      <c r="E592" s="253" t="s">
        <v>309</v>
      </c>
      <c r="F592" s="80" t="s">
        <v>836</v>
      </c>
      <c r="G592" s="210">
        <v>2960</v>
      </c>
      <c r="H592" s="19"/>
      <c r="I592" s="210">
        <v>2960</v>
      </c>
      <c r="J592" s="19"/>
      <c r="K592" s="210"/>
      <c r="L592" s="19"/>
      <c r="M592" s="210"/>
      <c r="N592" s="19"/>
      <c r="O592" s="214">
        <v>525.44499999999994</v>
      </c>
      <c r="P592" s="19"/>
      <c r="Q592" s="214">
        <v>525.44499999999994</v>
      </c>
      <c r="R592" s="19"/>
      <c r="S592" s="210">
        <v>2434</v>
      </c>
      <c r="T592" s="19"/>
      <c r="U592" s="210">
        <v>2434</v>
      </c>
      <c r="V592" s="19"/>
      <c r="W592" s="18"/>
      <c r="X592" s="137">
        <f t="shared" si="231"/>
        <v>0</v>
      </c>
    </row>
    <row r="593" spans="1:24" s="100" customFormat="1" ht="16.5">
      <c r="A593" s="42">
        <v>6</v>
      </c>
      <c r="B593" s="183" t="s">
        <v>24</v>
      </c>
      <c r="C593" s="18"/>
      <c r="D593" s="18"/>
      <c r="E593" s="87"/>
      <c r="F593" s="282"/>
      <c r="G593" s="39">
        <f>+G594</f>
        <v>11654</v>
      </c>
      <c r="H593" s="19"/>
      <c r="I593" s="39">
        <f>+I594</f>
        <v>11654</v>
      </c>
      <c r="J593" s="39">
        <f>+J594</f>
        <v>0</v>
      </c>
      <c r="K593" s="39">
        <f>+K594</f>
        <v>7145.4840000000004</v>
      </c>
      <c r="L593" s="19"/>
      <c r="M593" s="39">
        <f>+M594</f>
        <v>7145.4840000000004</v>
      </c>
      <c r="N593" s="19"/>
      <c r="O593" s="39">
        <f>+O594</f>
        <v>7145</v>
      </c>
      <c r="P593" s="19"/>
      <c r="Q593" s="39">
        <f>+Q594</f>
        <v>7145</v>
      </c>
      <c r="R593" s="19"/>
      <c r="S593" s="39">
        <f>+S594</f>
        <v>4508</v>
      </c>
      <c r="T593" s="19"/>
      <c r="U593" s="39">
        <f>+U594</f>
        <v>4508</v>
      </c>
      <c r="V593" s="19"/>
      <c r="W593" s="18"/>
      <c r="X593" s="137">
        <f t="shared" si="231"/>
        <v>0</v>
      </c>
    </row>
    <row r="594" spans="1:24" s="100" customFormat="1" ht="16.5">
      <c r="A594" s="42"/>
      <c r="B594" s="84" t="s">
        <v>139</v>
      </c>
      <c r="C594" s="18"/>
      <c r="D594" s="18"/>
      <c r="E594" s="18"/>
      <c r="F594" s="21"/>
      <c r="G594" s="203">
        <f t="shared" ref="G594" si="241">SUM(G595:G596)</f>
        <v>11654</v>
      </c>
      <c r="H594" s="19"/>
      <c r="I594" s="203">
        <f t="shared" ref="I594:K594" si="242">SUM(I595:I596)</f>
        <v>11654</v>
      </c>
      <c r="J594" s="203">
        <f t="shared" si="242"/>
        <v>0</v>
      </c>
      <c r="K594" s="203">
        <f t="shared" si="242"/>
        <v>7145.4840000000004</v>
      </c>
      <c r="L594" s="19"/>
      <c r="M594" s="203">
        <f t="shared" ref="M594" si="243">SUM(M595:M596)</f>
        <v>7145.4840000000004</v>
      </c>
      <c r="N594" s="19"/>
      <c r="O594" s="39">
        <f>+SUM(O595:O596)</f>
        <v>7145</v>
      </c>
      <c r="P594" s="19"/>
      <c r="Q594" s="39">
        <f>+SUM(Q595:Q596)</f>
        <v>7145</v>
      </c>
      <c r="R594" s="19"/>
      <c r="S594" s="156">
        <f t="shared" ref="S594" si="244">SUM(S595:S596)</f>
        <v>4508</v>
      </c>
      <c r="T594" s="19"/>
      <c r="U594" s="156">
        <f t="shared" ref="U594" si="245">SUM(U595:U596)</f>
        <v>4508</v>
      </c>
      <c r="V594" s="19"/>
      <c r="W594" s="18"/>
      <c r="X594" s="137">
        <f t="shared" si="231"/>
        <v>0</v>
      </c>
    </row>
    <row r="595" spans="1:24" s="100" customFormat="1" ht="90">
      <c r="A595" s="61" t="s">
        <v>49</v>
      </c>
      <c r="B595" s="254" t="s">
        <v>276</v>
      </c>
      <c r="C595" s="11" t="s">
        <v>837</v>
      </c>
      <c r="D595" s="11" t="s">
        <v>838</v>
      </c>
      <c r="E595" s="85" t="s">
        <v>127</v>
      </c>
      <c r="F595" s="11" t="s">
        <v>839</v>
      </c>
      <c r="G595" s="204">
        <v>5109</v>
      </c>
      <c r="H595" s="19"/>
      <c r="I595" s="204">
        <v>5109</v>
      </c>
      <c r="J595" s="19"/>
      <c r="K595" s="71">
        <v>3081</v>
      </c>
      <c r="L595" s="19"/>
      <c r="M595" s="71">
        <v>3081</v>
      </c>
      <c r="N595" s="19"/>
      <c r="O595" s="261">
        <v>3281</v>
      </c>
      <c r="P595" s="19"/>
      <c r="Q595" s="261">
        <v>3281</v>
      </c>
      <c r="R595" s="19"/>
      <c r="S595" s="158">
        <v>1828</v>
      </c>
      <c r="T595" s="19"/>
      <c r="U595" s="158">
        <v>1828</v>
      </c>
      <c r="V595" s="19"/>
      <c r="W595" s="18"/>
      <c r="X595" s="137">
        <f t="shared" si="231"/>
        <v>0</v>
      </c>
    </row>
    <row r="596" spans="1:24" s="100" customFormat="1" ht="285">
      <c r="A596" s="61" t="s">
        <v>49</v>
      </c>
      <c r="B596" s="254" t="s">
        <v>277</v>
      </c>
      <c r="C596" s="11" t="s">
        <v>840</v>
      </c>
      <c r="D596" s="11" t="s">
        <v>841</v>
      </c>
      <c r="E596" s="85" t="s">
        <v>127</v>
      </c>
      <c r="F596" s="11" t="s">
        <v>842</v>
      </c>
      <c r="G596" s="204">
        <v>6545</v>
      </c>
      <c r="H596" s="19"/>
      <c r="I596" s="204">
        <v>6545</v>
      </c>
      <c r="J596" s="19"/>
      <c r="K596" s="71">
        <v>4064.4840000000004</v>
      </c>
      <c r="L596" s="19"/>
      <c r="M596" s="71">
        <v>4064.4840000000004</v>
      </c>
      <c r="N596" s="19"/>
      <c r="O596" s="214">
        <v>3864</v>
      </c>
      <c r="P596" s="19"/>
      <c r="Q596" s="214">
        <v>3864</v>
      </c>
      <c r="R596" s="19"/>
      <c r="S596" s="158">
        <v>2680</v>
      </c>
      <c r="T596" s="19"/>
      <c r="U596" s="158">
        <v>2680</v>
      </c>
      <c r="V596" s="19"/>
      <c r="W596" s="18"/>
      <c r="X596" s="137">
        <f t="shared" si="231"/>
        <v>0</v>
      </c>
    </row>
    <row r="597" spans="1:24" s="100" customFormat="1" ht="16.5">
      <c r="A597" s="42">
        <v>7</v>
      </c>
      <c r="B597" s="183" t="s">
        <v>31</v>
      </c>
      <c r="C597" s="18"/>
      <c r="D597" s="18"/>
      <c r="E597" s="87"/>
      <c r="F597" s="282"/>
      <c r="G597" s="39">
        <f>+G598</f>
        <v>7950</v>
      </c>
      <c r="H597" s="19"/>
      <c r="I597" s="39">
        <f>+I598</f>
        <v>7884</v>
      </c>
      <c r="J597" s="39">
        <f>+J598</f>
        <v>66</v>
      </c>
      <c r="K597" s="39">
        <f>+K598</f>
        <v>2997</v>
      </c>
      <c r="L597" s="19"/>
      <c r="M597" s="39">
        <f>+M598</f>
        <v>2997</v>
      </c>
      <c r="N597" s="19"/>
      <c r="O597" s="39">
        <f>+O598</f>
        <v>3100.2170000000001</v>
      </c>
      <c r="P597" s="19"/>
      <c r="Q597" s="39">
        <f>+Q598</f>
        <v>3100.2170000000001</v>
      </c>
      <c r="R597" s="19"/>
      <c r="S597" s="39">
        <f>+S598</f>
        <v>4783</v>
      </c>
      <c r="T597" s="19"/>
      <c r="U597" s="39">
        <f>+U598</f>
        <v>4783</v>
      </c>
      <c r="V597" s="19"/>
      <c r="W597" s="18"/>
      <c r="X597" s="137">
        <f t="shared" si="231"/>
        <v>0</v>
      </c>
    </row>
    <row r="598" spans="1:24" s="100" customFormat="1" ht="16.5">
      <c r="A598" s="42"/>
      <c r="B598" s="84" t="s">
        <v>139</v>
      </c>
      <c r="C598" s="18"/>
      <c r="D598" s="18"/>
      <c r="E598" s="18"/>
      <c r="F598" s="21"/>
      <c r="G598" s="216">
        <f t="shared" ref="G598:K598" si="246">SUM(G599:G601)</f>
        <v>7950</v>
      </c>
      <c r="H598" s="19"/>
      <c r="I598" s="216">
        <f t="shared" si="246"/>
        <v>7884</v>
      </c>
      <c r="J598" s="216">
        <f t="shared" si="246"/>
        <v>66</v>
      </c>
      <c r="K598" s="216">
        <f t="shared" si="246"/>
        <v>2997</v>
      </c>
      <c r="L598" s="19"/>
      <c r="M598" s="216">
        <f t="shared" ref="M598" si="247">SUM(M599:M601)</f>
        <v>2997</v>
      </c>
      <c r="N598" s="19"/>
      <c r="O598" s="39">
        <f>+SUM(O599:O601)</f>
        <v>3100.2170000000001</v>
      </c>
      <c r="P598" s="19"/>
      <c r="Q598" s="39">
        <f>+SUM(Q599:Q601)</f>
        <v>3100.2170000000001</v>
      </c>
      <c r="R598" s="19"/>
      <c r="S598" s="262">
        <f t="shared" ref="S598" si="248">SUM(S599:S601)</f>
        <v>4783</v>
      </c>
      <c r="T598" s="19"/>
      <c r="U598" s="262">
        <f t="shared" ref="U598" si="249">SUM(U599:U601)</f>
        <v>4783</v>
      </c>
      <c r="V598" s="19"/>
      <c r="W598" s="18"/>
      <c r="X598" s="137">
        <f t="shared" si="231"/>
        <v>0</v>
      </c>
    </row>
    <row r="599" spans="1:24" s="100" customFormat="1" ht="30">
      <c r="A599" s="61" t="s">
        <v>49</v>
      </c>
      <c r="B599" s="54" t="s">
        <v>843</v>
      </c>
      <c r="C599" s="21" t="s">
        <v>799</v>
      </c>
      <c r="D599" s="11"/>
      <c r="E599" s="85" t="s">
        <v>309</v>
      </c>
      <c r="F599" s="21" t="s">
        <v>844</v>
      </c>
      <c r="G599" s="204">
        <v>2150</v>
      </c>
      <c r="H599" s="19"/>
      <c r="I599" s="213">
        <v>2134</v>
      </c>
      <c r="J599" s="25">
        <f>+G599-I599</f>
        <v>16</v>
      </c>
      <c r="K599" s="77">
        <v>917</v>
      </c>
      <c r="L599" s="19"/>
      <c r="M599" s="77">
        <v>917</v>
      </c>
      <c r="N599" s="19"/>
      <c r="O599" s="261">
        <v>680</v>
      </c>
      <c r="P599" s="19"/>
      <c r="Q599" s="261">
        <v>680</v>
      </c>
      <c r="R599" s="19"/>
      <c r="S599" s="213">
        <v>1454</v>
      </c>
      <c r="T599" s="19"/>
      <c r="U599" s="213">
        <v>1454</v>
      </c>
      <c r="V599" s="19"/>
      <c r="W599" s="18"/>
      <c r="X599" s="137">
        <f t="shared" si="231"/>
        <v>0</v>
      </c>
    </row>
    <row r="600" spans="1:24" s="100" customFormat="1" ht="45">
      <c r="A600" s="61" t="s">
        <v>49</v>
      </c>
      <c r="B600" s="54" t="s">
        <v>845</v>
      </c>
      <c r="C600" s="21" t="s">
        <v>846</v>
      </c>
      <c r="D600" s="11"/>
      <c r="E600" s="85" t="s">
        <v>309</v>
      </c>
      <c r="F600" s="21" t="s">
        <v>847</v>
      </c>
      <c r="G600" s="204">
        <v>1900</v>
      </c>
      <c r="H600" s="19"/>
      <c r="I600" s="213">
        <v>1883</v>
      </c>
      <c r="J600" s="25">
        <f t="shared" ref="J600:J601" si="250">+G600-I600</f>
        <v>17</v>
      </c>
      <c r="K600" s="77">
        <v>905</v>
      </c>
      <c r="L600" s="19"/>
      <c r="M600" s="77">
        <v>905</v>
      </c>
      <c r="N600" s="19"/>
      <c r="O600" s="261">
        <v>600</v>
      </c>
      <c r="P600" s="19"/>
      <c r="Q600" s="261">
        <v>600</v>
      </c>
      <c r="R600" s="19"/>
      <c r="S600" s="213">
        <v>1283</v>
      </c>
      <c r="T600" s="19"/>
      <c r="U600" s="213">
        <v>1283</v>
      </c>
      <c r="V600" s="19"/>
      <c r="W600" s="18"/>
      <c r="X600" s="137">
        <f t="shared" si="231"/>
        <v>0</v>
      </c>
    </row>
    <row r="601" spans="1:24" s="100" customFormat="1" ht="30">
      <c r="A601" s="61" t="s">
        <v>49</v>
      </c>
      <c r="B601" s="54" t="s">
        <v>848</v>
      </c>
      <c r="C601" s="21" t="s">
        <v>849</v>
      </c>
      <c r="D601" s="11"/>
      <c r="E601" s="85" t="s">
        <v>309</v>
      </c>
      <c r="F601" s="21" t="s">
        <v>850</v>
      </c>
      <c r="G601" s="204">
        <v>3900</v>
      </c>
      <c r="H601" s="19"/>
      <c r="I601" s="213">
        <v>3867</v>
      </c>
      <c r="J601" s="25">
        <f t="shared" si="250"/>
        <v>33</v>
      </c>
      <c r="K601" s="77">
        <v>1175</v>
      </c>
      <c r="L601" s="19"/>
      <c r="M601" s="77">
        <v>1175</v>
      </c>
      <c r="N601" s="19"/>
      <c r="O601" s="214">
        <v>1820.2170000000001</v>
      </c>
      <c r="P601" s="19"/>
      <c r="Q601" s="214">
        <v>1820.2170000000001</v>
      </c>
      <c r="R601" s="19"/>
      <c r="S601" s="213">
        <v>2046</v>
      </c>
      <c r="T601" s="19"/>
      <c r="U601" s="213">
        <v>2046</v>
      </c>
      <c r="V601" s="19"/>
      <c r="W601" s="18"/>
      <c r="X601" s="137">
        <f t="shared" si="231"/>
        <v>0</v>
      </c>
    </row>
    <row r="602" spans="1:24" s="100" customFormat="1" ht="42.75">
      <c r="A602" s="42" t="s">
        <v>105</v>
      </c>
      <c r="B602" s="183" t="s">
        <v>106</v>
      </c>
      <c r="C602" s="18"/>
      <c r="D602" s="18"/>
      <c r="E602" s="18"/>
      <c r="F602" s="21"/>
      <c r="G602" s="39">
        <f>G603+G606+G613+G619+G622+G625+G631+G637</f>
        <v>33926.92</v>
      </c>
      <c r="H602" s="19"/>
      <c r="I602" s="39">
        <f>I603+I606+I613+I619+I622+I625+I631+I637</f>
        <v>33575</v>
      </c>
      <c r="J602" s="39">
        <f>J603+J606+J613+J619+J622+J625+J631+J637</f>
        <v>351.92</v>
      </c>
      <c r="K602" s="39">
        <f>K603+K606+K613+K619+K622+K625+K631+K637</f>
        <v>4578.0619999999999</v>
      </c>
      <c r="L602" s="19"/>
      <c r="M602" s="39">
        <f>M603+M606+M613+M619+M622+M625+M631+M637</f>
        <v>4578.0619999999999</v>
      </c>
      <c r="N602" s="19"/>
      <c r="O602" s="39">
        <f>O603+O606+O613+O619+O622+O625+O631+O637</f>
        <v>16463</v>
      </c>
      <c r="P602" s="19"/>
      <c r="Q602" s="39">
        <f>Q603+Q606+Q613+Q619+Q622+Q625+Q631+Q637</f>
        <v>16463</v>
      </c>
      <c r="R602" s="19"/>
      <c r="S602" s="217">
        <f>S603+S606+S613+S619+S622+S625+S631+S637</f>
        <v>13531</v>
      </c>
      <c r="T602" s="19"/>
      <c r="U602" s="217">
        <f>U603+U606+U613+U619+U622+U625+U631+U637</f>
        <v>13531</v>
      </c>
      <c r="V602" s="19"/>
      <c r="W602" s="18"/>
      <c r="X602" s="137">
        <f t="shared" si="231"/>
        <v>-1.7621459846850485E-12</v>
      </c>
    </row>
    <row r="603" spans="1:24" s="100" customFormat="1" ht="16.5">
      <c r="A603" s="42" t="s">
        <v>20</v>
      </c>
      <c r="B603" s="183" t="s">
        <v>32</v>
      </c>
      <c r="C603" s="18"/>
      <c r="D603" s="18"/>
      <c r="E603" s="18"/>
      <c r="F603" s="21"/>
      <c r="G603" s="39">
        <f>+G604</f>
        <v>8190</v>
      </c>
      <c r="H603" s="39"/>
      <c r="I603" s="39">
        <f t="shared" ref="I603:J603" si="251">+I604</f>
        <v>8190</v>
      </c>
      <c r="J603" s="39">
        <f t="shared" si="251"/>
        <v>0</v>
      </c>
      <c r="K603" s="39">
        <v>3143</v>
      </c>
      <c r="L603" s="19"/>
      <c r="M603" s="39">
        <v>3143</v>
      </c>
      <c r="N603" s="19"/>
      <c r="O603" s="39">
        <v>3143</v>
      </c>
      <c r="P603" s="19"/>
      <c r="Q603" s="39">
        <v>3143</v>
      </c>
      <c r="R603" s="19"/>
      <c r="S603" s="217">
        <f>S875+S604</f>
        <v>2346</v>
      </c>
      <c r="T603" s="19"/>
      <c r="U603" s="217">
        <f>+U604</f>
        <v>2346</v>
      </c>
      <c r="V603" s="19"/>
      <c r="W603" s="18"/>
      <c r="X603" s="137">
        <f t="shared" si="231"/>
        <v>0</v>
      </c>
    </row>
    <row r="604" spans="1:24" s="100" customFormat="1" ht="16.5">
      <c r="A604" s="51"/>
      <c r="B604" s="285" t="s">
        <v>139</v>
      </c>
      <c r="C604" s="18"/>
      <c r="D604" s="18"/>
      <c r="E604" s="15"/>
      <c r="F604" s="38"/>
      <c r="G604" s="262">
        <f>+G605</f>
        <v>8190</v>
      </c>
      <c r="H604" s="19"/>
      <c r="I604" s="262">
        <f>+I605</f>
        <v>8190</v>
      </c>
      <c r="J604" s="19"/>
      <c r="K604" s="262">
        <f>+K605</f>
        <v>5063</v>
      </c>
      <c r="L604" s="19"/>
      <c r="M604" s="262">
        <f>+M605</f>
        <v>5063</v>
      </c>
      <c r="N604" s="19"/>
      <c r="O604" s="262">
        <f>+O605</f>
        <v>5844</v>
      </c>
      <c r="P604" s="19"/>
      <c r="Q604" s="262">
        <f>+Q605</f>
        <v>5844</v>
      </c>
      <c r="R604" s="19"/>
      <c r="S604" s="262">
        <f>+S605</f>
        <v>2346</v>
      </c>
      <c r="T604" s="19"/>
      <c r="U604" s="262">
        <f>+U605</f>
        <v>2346</v>
      </c>
      <c r="V604" s="19"/>
      <c r="W604" s="18"/>
      <c r="X604" s="137">
        <f t="shared" si="231"/>
        <v>0</v>
      </c>
    </row>
    <row r="605" spans="1:24" s="100" customFormat="1" ht="60">
      <c r="A605" s="36" t="s">
        <v>49</v>
      </c>
      <c r="B605" s="286" t="s">
        <v>278</v>
      </c>
      <c r="C605" s="18"/>
      <c r="D605" s="18"/>
      <c r="E605" s="38" t="s">
        <v>127</v>
      </c>
      <c r="F605" s="38" t="s">
        <v>279</v>
      </c>
      <c r="G605" s="251">
        <v>8190</v>
      </c>
      <c r="H605" s="19"/>
      <c r="I605" s="251">
        <v>8190</v>
      </c>
      <c r="J605" s="19"/>
      <c r="K605" s="251">
        <v>5063</v>
      </c>
      <c r="L605" s="19"/>
      <c r="M605" s="251">
        <v>5063</v>
      </c>
      <c r="N605" s="19"/>
      <c r="O605" s="251">
        <v>5844</v>
      </c>
      <c r="P605" s="19"/>
      <c r="Q605" s="251">
        <v>5844</v>
      </c>
      <c r="R605" s="19"/>
      <c r="S605" s="213">
        <v>2346</v>
      </c>
      <c r="T605" s="19"/>
      <c r="U605" s="213">
        <v>2346</v>
      </c>
      <c r="V605" s="19"/>
      <c r="W605" s="18"/>
      <c r="X605" s="137">
        <f t="shared" si="231"/>
        <v>0</v>
      </c>
    </row>
    <row r="606" spans="1:24" s="100" customFormat="1" ht="16.5">
      <c r="A606" s="42" t="s">
        <v>21</v>
      </c>
      <c r="B606" s="183" t="s">
        <v>25</v>
      </c>
      <c r="C606" s="18"/>
      <c r="D606" s="18"/>
      <c r="E606" s="18"/>
      <c r="F606" s="21"/>
      <c r="G606" s="39">
        <f>G607</f>
        <v>1425</v>
      </c>
      <c r="H606" s="19"/>
      <c r="I606" s="39">
        <f>I607</f>
        <v>1425</v>
      </c>
      <c r="J606" s="19"/>
      <c r="K606" s="39">
        <f>K607</f>
        <v>0</v>
      </c>
      <c r="L606" s="19"/>
      <c r="M606" s="39">
        <f>M607</f>
        <v>0</v>
      </c>
      <c r="N606" s="19"/>
      <c r="O606" s="39">
        <f>O607</f>
        <v>629</v>
      </c>
      <c r="P606" s="19"/>
      <c r="Q606" s="39">
        <f>Q607</f>
        <v>629</v>
      </c>
      <c r="R606" s="19"/>
      <c r="S606" s="39">
        <f>S607</f>
        <v>796</v>
      </c>
      <c r="T606" s="19"/>
      <c r="U606" s="39">
        <f>U607</f>
        <v>796</v>
      </c>
      <c r="V606" s="19"/>
      <c r="W606" s="18"/>
      <c r="X606" s="137">
        <f t="shared" si="231"/>
        <v>0</v>
      </c>
    </row>
    <row r="607" spans="1:24" s="100" customFormat="1" ht="16.5">
      <c r="A607" s="51"/>
      <c r="B607" s="285" t="s">
        <v>139</v>
      </c>
      <c r="C607" s="18"/>
      <c r="D607" s="18"/>
      <c r="E607" s="15"/>
      <c r="F607" s="38"/>
      <c r="G607" s="14">
        <f t="shared" ref="G607" si="252">SUM(G608:G612)</f>
        <v>1425</v>
      </c>
      <c r="H607" s="19"/>
      <c r="I607" s="14">
        <f t="shared" ref="I607" si="253">SUM(I608:I612)</f>
        <v>1425</v>
      </c>
      <c r="J607" s="19"/>
      <c r="K607" s="287">
        <f>SUM(K608:K612)</f>
        <v>0</v>
      </c>
      <c r="L607" s="19"/>
      <c r="M607" s="287">
        <f>SUM(M608:M612)</f>
        <v>0</v>
      </c>
      <c r="N607" s="19"/>
      <c r="O607" s="287">
        <f>SUM(O608:O612)</f>
        <v>629</v>
      </c>
      <c r="P607" s="19"/>
      <c r="Q607" s="287">
        <f>SUM(Q608:Q612)</f>
        <v>629</v>
      </c>
      <c r="R607" s="19"/>
      <c r="S607" s="156">
        <f t="shared" ref="S607" si="254">SUM(S608:S612)</f>
        <v>796</v>
      </c>
      <c r="T607" s="19"/>
      <c r="U607" s="156">
        <f t="shared" ref="U607" si="255">SUM(U608:U612)</f>
        <v>796</v>
      </c>
      <c r="V607" s="19"/>
      <c r="W607" s="18"/>
      <c r="X607" s="137">
        <f t="shared" si="231"/>
        <v>0</v>
      </c>
    </row>
    <row r="608" spans="1:24" s="100" customFormat="1" ht="30">
      <c r="A608" s="36" t="s">
        <v>49</v>
      </c>
      <c r="B608" s="197" t="s">
        <v>851</v>
      </c>
      <c r="C608" s="79" t="s">
        <v>402</v>
      </c>
      <c r="D608" s="18"/>
      <c r="E608" s="288" t="s">
        <v>309</v>
      </c>
      <c r="F608" s="198" t="s">
        <v>852</v>
      </c>
      <c r="G608" s="158">
        <v>285</v>
      </c>
      <c r="H608" s="19"/>
      <c r="I608" s="158">
        <v>285</v>
      </c>
      <c r="J608" s="19"/>
      <c r="K608" s="261"/>
      <c r="L608" s="19"/>
      <c r="M608" s="60"/>
      <c r="N608" s="19"/>
      <c r="O608" s="261">
        <v>125</v>
      </c>
      <c r="P608" s="19"/>
      <c r="Q608" s="261">
        <v>125</v>
      </c>
      <c r="R608" s="19"/>
      <c r="S608" s="158">
        <v>160</v>
      </c>
      <c r="T608" s="19"/>
      <c r="U608" s="158">
        <v>160</v>
      </c>
      <c r="V608" s="19"/>
      <c r="W608" s="18"/>
      <c r="X608" s="137">
        <f t="shared" si="231"/>
        <v>0</v>
      </c>
    </row>
    <row r="609" spans="1:24" s="100" customFormat="1" ht="30">
      <c r="A609" s="36" t="s">
        <v>49</v>
      </c>
      <c r="B609" s="197" t="s">
        <v>853</v>
      </c>
      <c r="C609" s="79" t="s">
        <v>656</v>
      </c>
      <c r="D609" s="18"/>
      <c r="E609" s="288" t="s">
        <v>309</v>
      </c>
      <c r="F609" s="198" t="s">
        <v>854</v>
      </c>
      <c r="G609" s="158">
        <v>285</v>
      </c>
      <c r="H609" s="19"/>
      <c r="I609" s="158">
        <v>285</v>
      </c>
      <c r="J609" s="19"/>
      <c r="K609" s="41"/>
      <c r="L609" s="19"/>
      <c r="M609" s="60"/>
      <c r="N609" s="19"/>
      <c r="O609" s="41">
        <v>126</v>
      </c>
      <c r="P609" s="19"/>
      <c r="Q609" s="41">
        <v>126</v>
      </c>
      <c r="R609" s="19"/>
      <c r="S609" s="158">
        <v>159</v>
      </c>
      <c r="T609" s="19"/>
      <c r="U609" s="158">
        <v>159</v>
      </c>
      <c r="V609" s="19"/>
      <c r="W609" s="18"/>
      <c r="X609" s="137">
        <f t="shared" si="231"/>
        <v>0</v>
      </c>
    </row>
    <row r="610" spans="1:24" s="100" customFormat="1" ht="30">
      <c r="A610" s="36" t="s">
        <v>49</v>
      </c>
      <c r="B610" s="197" t="s">
        <v>855</v>
      </c>
      <c r="C610" s="79" t="s">
        <v>656</v>
      </c>
      <c r="D610" s="18"/>
      <c r="E610" s="288" t="s">
        <v>309</v>
      </c>
      <c r="F610" s="198" t="s">
        <v>856</v>
      </c>
      <c r="G610" s="158">
        <v>285</v>
      </c>
      <c r="H610" s="19"/>
      <c r="I610" s="158">
        <v>285</v>
      </c>
      <c r="J610" s="19"/>
      <c r="K610" s="41"/>
      <c r="L610" s="19"/>
      <c r="M610" s="60"/>
      <c r="N610" s="19"/>
      <c r="O610" s="41">
        <v>126</v>
      </c>
      <c r="P610" s="19"/>
      <c r="Q610" s="41">
        <v>126</v>
      </c>
      <c r="R610" s="19"/>
      <c r="S610" s="158">
        <v>159</v>
      </c>
      <c r="T610" s="19"/>
      <c r="U610" s="158">
        <v>159</v>
      </c>
      <c r="V610" s="19"/>
      <c r="W610" s="18"/>
      <c r="X610" s="137">
        <f t="shared" si="231"/>
        <v>0</v>
      </c>
    </row>
    <row r="611" spans="1:24" s="100" customFormat="1" ht="45">
      <c r="A611" s="36" t="s">
        <v>49</v>
      </c>
      <c r="B611" s="197" t="s">
        <v>857</v>
      </c>
      <c r="C611" s="79" t="s">
        <v>613</v>
      </c>
      <c r="D611" s="18"/>
      <c r="E611" s="288" t="s">
        <v>309</v>
      </c>
      <c r="F611" s="198" t="s">
        <v>858</v>
      </c>
      <c r="G611" s="158">
        <v>285</v>
      </c>
      <c r="H611" s="19"/>
      <c r="I611" s="158">
        <v>285</v>
      </c>
      <c r="J611" s="19"/>
      <c r="K611" s="41"/>
      <c r="L611" s="19"/>
      <c r="M611" s="60"/>
      <c r="N611" s="19"/>
      <c r="O611" s="41">
        <v>126</v>
      </c>
      <c r="P611" s="19"/>
      <c r="Q611" s="41">
        <v>126</v>
      </c>
      <c r="R611" s="19"/>
      <c r="S611" s="158">
        <v>159</v>
      </c>
      <c r="T611" s="19"/>
      <c r="U611" s="158">
        <v>159</v>
      </c>
      <c r="V611" s="19"/>
      <c r="W611" s="18"/>
      <c r="X611" s="137">
        <f t="shared" si="231"/>
        <v>0</v>
      </c>
    </row>
    <row r="612" spans="1:24" s="100" customFormat="1" ht="45">
      <c r="A612" s="36" t="s">
        <v>49</v>
      </c>
      <c r="B612" s="197" t="s">
        <v>859</v>
      </c>
      <c r="C612" s="79" t="s">
        <v>613</v>
      </c>
      <c r="D612" s="18"/>
      <c r="E612" s="288" t="s">
        <v>309</v>
      </c>
      <c r="F612" s="198" t="s">
        <v>860</v>
      </c>
      <c r="G612" s="158">
        <v>285</v>
      </c>
      <c r="H612" s="19"/>
      <c r="I612" s="158">
        <v>285</v>
      </c>
      <c r="J612" s="19"/>
      <c r="K612" s="41"/>
      <c r="L612" s="19"/>
      <c r="M612" s="60"/>
      <c r="N612" s="19"/>
      <c r="O612" s="41">
        <v>126</v>
      </c>
      <c r="P612" s="19"/>
      <c r="Q612" s="41">
        <v>126</v>
      </c>
      <c r="R612" s="19"/>
      <c r="S612" s="158">
        <v>159</v>
      </c>
      <c r="T612" s="19"/>
      <c r="U612" s="158">
        <v>159</v>
      </c>
      <c r="V612" s="19"/>
      <c r="W612" s="18"/>
      <c r="X612" s="137">
        <f t="shared" si="231"/>
        <v>0</v>
      </c>
    </row>
    <row r="613" spans="1:24" s="100" customFormat="1" ht="16.5">
      <c r="A613" s="42" t="s">
        <v>51</v>
      </c>
      <c r="B613" s="183" t="s">
        <v>23</v>
      </c>
      <c r="C613" s="18"/>
      <c r="D613" s="18"/>
      <c r="E613" s="18"/>
      <c r="F613" s="21"/>
      <c r="G613" s="39">
        <f>G614</f>
        <v>1301.92</v>
      </c>
      <c r="H613" s="19"/>
      <c r="I613" s="39">
        <f>I614</f>
        <v>1140</v>
      </c>
      <c r="J613" s="39">
        <f>J614</f>
        <v>161.92000000000002</v>
      </c>
      <c r="K613" s="39">
        <f>K614</f>
        <v>0</v>
      </c>
      <c r="L613" s="19"/>
      <c r="M613" s="39">
        <f>M614</f>
        <v>0</v>
      </c>
      <c r="N613" s="19"/>
      <c r="O613" s="39">
        <f>O614</f>
        <v>503</v>
      </c>
      <c r="P613" s="19"/>
      <c r="Q613" s="39">
        <f>Q614</f>
        <v>503</v>
      </c>
      <c r="R613" s="19"/>
      <c r="S613" s="39">
        <f>S614</f>
        <v>637</v>
      </c>
      <c r="T613" s="19"/>
      <c r="U613" s="39">
        <f>U614</f>
        <v>637</v>
      </c>
      <c r="V613" s="19"/>
      <c r="W613" s="18"/>
      <c r="X613" s="137">
        <f t="shared" si="231"/>
        <v>0</v>
      </c>
    </row>
    <row r="614" spans="1:24" s="100" customFormat="1" ht="16.5">
      <c r="A614" s="51"/>
      <c r="B614" s="285" t="s">
        <v>139</v>
      </c>
      <c r="C614" s="18"/>
      <c r="D614" s="18"/>
      <c r="E614" s="15"/>
      <c r="F614" s="38"/>
      <c r="G614" s="287">
        <f>SUM(G615:G618)</f>
        <v>1301.92</v>
      </c>
      <c r="H614" s="19"/>
      <c r="I614" s="289">
        <f t="shared" ref="I614:J614" si="256">SUM(I615:I618)</f>
        <v>1140</v>
      </c>
      <c r="J614" s="289">
        <f t="shared" si="256"/>
        <v>161.92000000000002</v>
      </c>
      <c r="K614" s="287">
        <f>SUM(K615:K618)</f>
        <v>0</v>
      </c>
      <c r="L614" s="19"/>
      <c r="M614" s="287">
        <f>SUM(M615:M618)</f>
        <v>0</v>
      </c>
      <c r="N614" s="19"/>
      <c r="O614" s="287">
        <f>SUM(O615:O618)</f>
        <v>503</v>
      </c>
      <c r="P614" s="19"/>
      <c r="Q614" s="287">
        <f>SUM(Q615:Q618)</f>
        <v>503</v>
      </c>
      <c r="R614" s="19"/>
      <c r="S614" s="241">
        <f t="shared" ref="S614" si="257">SUM(S615:S618)</f>
        <v>637</v>
      </c>
      <c r="T614" s="19"/>
      <c r="U614" s="241">
        <f t="shared" ref="U614" si="258">SUM(U615:U618)</f>
        <v>637</v>
      </c>
      <c r="V614" s="19"/>
      <c r="W614" s="18"/>
      <c r="X614" s="137">
        <f t="shared" si="231"/>
        <v>0</v>
      </c>
    </row>
    <row r="615" spans="1:24" s="100" customFormat="1" ht="45">
      <c r="A615" s="36" t="s">
        <v>49</v>
      </c>
      <c r="B615" s="290" t="s">
        <v>861</v>
      </c>
      <c r="C615" s="44" t="s">
        <v>425</v>
      </c>
      <c r="D615" s="18"/>
      <c r="E615" s="288" t="s">
        <v>309</v>
      </c>
      <c r="F615" s="44" t="s">
        <v>862</v>
      </c>
      <c r="G615" s="201">
        <v>401.92</v>
      </c>
      <c r="H615" s="19"/>
      <c r="I615" s="158">
        <v>285</v>
      </c>
      <c r="J615" s="25">
        <f>+G615-I615</f>
        <v>116.92000000000002</v>
      </c>
      <c r="K615" s="41"/>
      <c r="L615" s="19"/>
      <c r="M615" s="41"/>
      <c r="N615" s="19"/>
      <c r="O615" s="41">
        <v>126</v>
      </c>
      <c r="P615" s="19"/>
      <c r="Q615" s="41">
        <v>126</v>
      </c>
      <c r="R615" s="19"/>
      <c r="S615" s="158">
        <v>159</v>
      </c>
      <c r="T615" s="19"/>
      <c r="U615" s="158">
        <v>159</v>
      </c>
      <c r="V615" s="19"/>
      <c r="W615" s="18"/>
      <c r="X615" s="137">
        <f t="shared" si="231"/>
        <v>0</v>
      </c>
    </row>
    <row r="616" spans="1:24" s="100" customFormat="1" ht="30">
      <c r="A616" s="36" t="s">
        <v>49</v>
      </c>
      <c r="B616" s="290" t="s">
        <v>863</v>
      </c>
      <c r="C616" s="44" t="s">
        <v>431</v>
      </c>
      <c r="D616" s="18"/>
      <c r="E616" s="288" t="s">
        <v>309</v>
      </c>
      <c r="F616" s="44" t="s">
        <v>864</v>
      </c>
      <c r="G616" s="201">
        <v>300</v>
      </c>
      <c r="H616" s="19"/>
      <c r="I616" s="158">
        <v>285</v>
      </c>
      <c r="J616" s="25">
        <f t="shared" ref="J616:J618" si="259">+G616-I616</f>
        <v>15</v>
      </c>
      <c r="K616" s="41"/>
      <c r="L616" s="19"/>
      <c r="M616" s="41"/>
      <c r="N616" s="19"/>
      <c r="O616" s="41">
        <v>126</v>
      </c>
      <c r="P616" s="19"/>
      <c r="Q616" s="41">
        <v>126</v>
      </c>
      <c r="R616" s="19"/>
      <c r="S616" s="158">
        <v>159</v>
      </c>
      <c r="T616" s="19"/>
      <c r="U616" s="158">
        <v>159</v>
      </c>
      <c r="V616" s="19"/>
      <c r="W616" s="18"/>
      <c r="X616" s="137">
        <f t="shared" si="231"/>
        <v>0</v>
      </c>
    </row>
    <row r="617" spans="1:24" s="100" customFormat="1" ht="45">
      <c r="A617" s="36" t="s">
        <v>49</v>
      </c>
      <c r="B617" s="50" t="s">
        <v>865</v>
      </c>
      <c r="C617" s="187" t="s">
        <v>703</v>
      </c>
      <c r="D617" s="18"/>
      <c r="E617" s="288" t="s">
        <v>309</v>
      </c>
      <c r="F617" s="44" t="s">
        <v>866</v>
      </c>
      <c r="G617" s="201">
        <v>300</v>
      </c>
      <c r="H617" s="19"/>
      <c r="I617" s="158">
        <v>285</v>
      </c>
      <c r="J617" s="25">
        <f t="shared" si="259"/>
        <v>15</v>
      </c>
      <c r="K617" s="41"/>
      <c r="L617" s="19"/>
      <c r="M617" s="41"/>
      <c r="N617" s="19"/>
      <c r="O617" s="41">
        <v>126</v>
      </c>
      <c r="P617" s="19"/>
      <c r="Q617" s="41">
        <v>126</v>
      </c>
      <c r="R617" s="19"/>
      <c r="S617" s="158">
        <v>159</v>
      </c>
      <c r="T617" s="19"/>
      <c r="U617" s="158">
        <v>159</v>
      </c>
      <c r="V617" s="19"/>
      <c r="W617" s="18"/>
      <c r="X617" s="137">
        <f t="shared" si="231"/>
        <v>0</v>
      </c>
    </row>
    <row r="618" spans="1:24" s="100" customFormat="1" ht="30">
      <c r="A618" s="36" t="s">
        <v>49</v>
      </c>
      <c r="B618" s="50" t="s">
        <v>867</v>
      </c>
      <c r="C618" s="187" t="s">
        <v>355</v>
      </c>
      <c r="D618" s="18"/>
      <c r="E618" s="288" t="s">
        <v>309</v>
      </c>
      <c r="F618" s="44" t="s">
        <v>868</v>
      </c>
      <c r="G618" s="201">
        <v>300</v>
      </c>
      <c r="H618" s="19"/>
      <c r="I618" s="158">
        <v>285</v>
      </c>
      <c r="J618" s="25">
        <f t="shared" si="259"/>
        <v>15</v>
      </c>
      <c r="K618" s="41"/>
      <c r="L618" s="19"/>
      <c r="M618" s="41"/>
      <c r="N618" s="19"/>
      <c r="O618" s="41">
        <v>125</v>
      </c>
      <c r="P618" s="19"/>
      <c r="Q618" s="41">
        <v>125</v>
      </c>
      <c r="R618" s="19"/>
      <c r="S618" s="158">
        <v>160</v>
      </c>
      <c r="T618" s="19"/>
      <c r="U618" s="158">
        <v>160</v>
      </c>
      <c r="V618" s="19"/>
      <c r="W618" s="18"/>
      <c r="X618" s="137">
        <f t="shared" si="231"/>
        <v>0</v>
      </c>
    </row>
    <row r="619" spans="1:24" s="100" customFormat="1" ht="16.5">
      <c r="A619" s="42" t="s">
        <v>53</v>
      </c>
      <c r="B619" s="183" t="s">
        <v>26</v>
      </c>
      <c r="C619" s="18"/>
      <c r="D619" s="18"/>
      <c r="E619" s="18"/>
      <c r="F619" s="21"/>
      <c r="G619" s="217">
        <f>G620</f>
        <v>8190</v>
      </c>
      <c r="H619" s="19"/>
      <c r="I619" s="217">
        <f>I620</f>
        <v>8190</v>
      </c>
      <c r="J619" s="19"/>
      <c r="K619" s="217">
        <f>K620</f>
        <v>420.06200000000001</v>
      </c>
      <c r="L619" s="19"/>
      <c r="M619" s="217">
        <f>M620</f>
        <v>420.06200000000001</v>
      </c>
      <c r="N619" s="19"/>
      <c r="O619" s="217">
        <f>O620</f>
        <v>4269</v>
      </c>
      <c r="P619" s="19"/>
      <c r="Q619" s="217">
        <f>Q620</f>
        <v>4269</v>
      </c>
      <c r="R619" s="19"/>
      <c r="S619" s="217">
        <f>S620</f>
        <v>3921</v>
      </c>
      <c r="T619" s="19"/>
      <c r="U619" s="217">
        <f>U620</f>
        <v>3921</v>
      </c>
      <c r="V619" s="19"/>
      <c r="W619" s="18"/>
      <c r="X619" s="137">
        <f t="shared" si="231"/>
        <v>0</v>
      </c>
    </row>
    <row r="620" spans="1:24" s="100" customFormat="1" ht="16.5">
      <c r="A620" s="52"/>
      <c r="B620" s="285" t="s">
        <v>139</v>
      </c>
      <c r="C620" s="18"/>
      <c r="D620" s="18"/>
      <c r="E620" s="291"/>
      <c r="F620" s="13"/>
      <c r="G620" s="203">
        <f t="shared" ref="G620" si="260">SUM(G621)</f>
        <v>8190</v>
      </c>
      <c r="H620" s="19"/>
      <c r="I620" s="203">
        <f t="shared" ref="I620" si="261">SUM(I621)</f>
        <v>8190</v>
      </c>
      <c r="J620" s="19"/>
      <c r="K620" s="203">
        <f t="shared" ref="K620" si="262">K621</f>
        <v>420.06200000000001</v>
      </c>
      <c r="L620" s="19"/>
      <c r="M620" s="203">
        <f t="shared" ref="M620" si="263">M621</f>
        <v>420.06200000000001</v>
      </c>
      <c r="N620" s="19"/>
      <c r="O620" s="203">
        <f t="shared" ref="O620" si="264">O621</f>
        <v>4269</v>
      </c>
      <c r="P620" s="19"/>
      <c r="Q620" s="203">
        <f t="shared" ref="Q620" si="265">Q621</f>
        <v>4269</v>
      </c>
      <c r="R620" s="19"/>
      <c r="S620" s="156">
        <f t="shared" ref="S620" si="266">S621</f>
        <v>3921</v>
      </c>
      <c r="T620" s="19"/>
      <c r="U620" s="156">
        <f t="shared" ref="U620" si="267">U621</f>
        <v>3921</v>
      </c>
      <c r="V620" s="19"/>
      <c r="W620" s="18"/>
      <c r="X620" s="137">
        <f t="shared" si="231"/>
        <v>0</v>
      </c>
    </row>
    <row r="621" spans="1:24" s="100" customFormat="1" ht="60">
      <c r="A621" s="36" t="s">
        <v>49</v>
      </c>
      <c r="B621" s="197" t="s">
        <v>869</v>
      </c>
      <c r="C621" s="238" t="s">
        <v>870</v>
      </c>
      <c r="D621" s="18"/>
      <c r="E621" s="288" t="s">
        <v>309</v>
      </c>
      <c r="F621" s="13" t="s">
        <v>280</v>
      </c>
      <c r="G621" s="91">
        <v>8190</v>
      </c>
      <c r="H621" s="19"/>
      <c r="I621" s="91">
        <v>8190</v>
      </c>
      <c r="J621" s="19"/>
      <c r="K621" s="71">
        <v>420.06200000000001</v>
      </c>
      <c r="L621" s="19"/>
      <c r="M621" s="71">
        <v>420.06200000000001</v>
      </c>
      <c r="N621" s="19"/>
      <c r="O621" s="41">
        <v>4269</v>
      </c>
      <c r="P621" s="19"/>
      <c r="Q621" s="41">
        <v>4269</v>
      </c>
      <c r="R621" s="19"/>
      <c r="S621" s="158">
        <v>3921</v>
      </c>
      <c r="T621" s="19"/>
      <c r="U621" s="158">
        <v>3921</v>
      </c>
      <c r="V621" s="19"/>
      <c r="W621" s="18"/>
      <c r="X621" s="137">
        <f t="shared" si="231"/>
        <v>0</v>
      </c>
    </row>
    <row r="622" spans="1:24" s="100" customFormat="1" ht="16.5">
      <c r="A622" s="42">
        <v>5</v>
      </c>
      <c r="B622" s="183" t="s">
        <v>27</v>
      </c>
      <c r="C622" s="18"/>
      <c r="D622" s="18"/>
      <c r="E622" s="18"/>
      <c r="F622" s="21"/>
      <c r="G622" s="217">
        <f>G623</f>
        <v>950</v>
      </c>
      <c r="H622" s="19"/>
      <c r="I622" s="217">
        <f>I623</f>
        <v>950</v>
      </c>
      <c r="J622" s="19"/>
      <c r="K622" s="217">
        <f>K623</f>
        <v>46</v>
      </c>
      <c r="L622" s="19"/>
      <c r="M622" s="217">
        <f>M623</f>
        <v>46</v>
      </c>
      <c r="N622" s="19"/>
      <c r="O622" s="217">
        <f>O623</f>
        <v>162</v>
      </c>
      <c r="P622" s="19"/>
      <c r="Q622" s="217">
        <f>Q623</f>
        <v>162</v>
      </c>
      <c r="R622" s="19"/>
      <c r="S622" s="217">
        <f>S623</f>
        <v>788</v>
      </c>
      <c r="T622" s="19"/>
      <c r="U622" s="217">
        <f>U623</f>
        <v>788</v>
      </c>
      <c r="V622" s="19"/>
      <c r="W622" s="18"/>
      <c r="X622" s="137">
        <f t="shared" si="231"/>
        <v>0</v>
      </c>
    </row>
    <row r="623" spans="1:24" s="100" customFormat="1" ht="16.5">
      <c r="A623" s="52"/>
      <c r="B623" s="285" t="s">
        <v>139</v>
      </c>
      <c r="C623" s="18"/>
      <c r="D623" s="18"/>
      <c r="E623" s="291"/>
      <c r="F623" s="13"/>
      <c r="G623" s="203">
        <f t="shared" ref="G623" si="268">SUM(G624)</f>
        <v>950</v>
      </c>
      <c r="H623" s="19"/>
      <c r="I623" s="203">
        <f t="shared" ref="I623" si="269">SUM(I624)</f>
        <v>950</v>
      </c>
      <c r="J623" s="19"/>
      <c r="K623" s="203">
        <f t="shared" ref="K623" si="270">K624</f>
        <v>46</v>
      </c>
      <c r="L623" s="19"/>
      <c r="M623" s="203">
        <f t="shared" ref="M623" si="271">M624</f>
        <v>46</v>
      </c>
      <c r="N623" s="19"/>
      <c r="O623" s="203">
        <f t="shared" ref="O623" si="272">O624</f>
        <v>162</v>
      </c>
      <c r="P623" s="19"/>
      <c r="Q623" s="203">
        <f t="shared" ref="Q623" si="273">Q624</f>
        <v>162</v>
      </c>
      <c r="R623" s="19"/>
      <c r="S623" s="156">
        <f t="shared" ref="S623" si="274">S624</f>
        <v>788</v>
      </c>
      <c r="T623" s="19"/>
      <c r="U623" s="156">
        <f t="shared" ref="U623" si="275">U624</f>
        <v>788</v>
      </c>
      <c r="V623" s="19"/>
      <c r="W623" s="18"/>
      <c r="X623" s="137">
        <f t="shared" si="231"/>
        <v>0</v>
      </c>
    </row>
    <row r="624" spans="1:24" s="100" customFormat="1" ht="45">
      <c r="A624" s="36" t="s">
        <v>49</v>
      </c>
      <c r="B624" s="230" t="s">
        <v>281</v>
      </c>
      <c r="C624" s="187" t="s">
        <v>871</v>
      </c>
      <c r="D624" s="18"/>
      <c r="E624" s="288" t="s">
        <v>309</v>
      </c>
      <c r="F624" s="21" t="s">
        <v>282</v>
      </c>
      <c r="G624" s="91">
        <v>950</v>
      </c>
      <c r="H624" s="19"/>
      <c r="I624" s="91">
        <v>950</v>
      </c>
      <c r="J624" s="19"/>
      <c r="K624" s="71">
        <v>46</v>
      </c>
      <c r="L624" s="19"/>
      <c r="M624" s="71">
        <v>46</v>
      </c>
      <c r="N624" s="19"/>
      <c r="O624" s="41">
        <v>162</v>
      </c>
      <c r="P624" s="19"/>
      <c r="Q624" s="41">
        <v>162</v>
      </c>
      <c r="R624" s="19"/>
      <c r="S624" s="158">
        <v>788</v>
      </c>
      <c r="T624" s="19"/>
      <c r="U624" s="158">
        <v>788</v>
      </c>
      <c r="V624" s="19"/>
      <c r="W624" s="18"/>
      <c r="X624" s="137">
        <f t="shared" si="231"/>
        <v>0</v>
      </c>
    </row>
    <row r="625" spans="1:24" s="100" customFormat="1" ht="16.5">
      <c r="A625" s="42">
        <v>6</v>
      </c>
      <c r="B625" s="183" t="s">
        <v>28</v>
      </c>
      <c r="C625" s="18"/>
      <c r="D625" s="18"/>
      <c r="E625" s="18"/>
      <c r="F625" s="21"/>
      <c r="G625" s="217">
        <f>+G626+G628</f>
        <v>3280</v>
      </c>
      <c r="H625" s="19"/>
      <c r="I625" s="217">
        <f>+I626+I628</f>
        <v>3210</v>
      </c>
      <c r="J625" s="217">
        <f>+J626+J628</f>
        <v>70</v>
      </c>
      <c r="K625" s="217">
        <f>+K626+K628</f>
        <v>969</v>
      </c>
      <c r="L625" s="19"/>
      <c r="M625" s="217">
        <f>+M626+M628</f>
        <v>969</v>
      </c>
      <c r="N625" s="19"/>
      <c r="O625" s="217">
        <f>+O626+O628</f>
        <v>1849</v>
      </c>
      <c r="P625" s="19"/>
      <c r="Q625" s="217">
        <f>+Q626+Q628</f>
        <v>1849</v>
      </c>
      <c r="R625" s="19"/>
      <c r="S625" s="217">
        <f>+S626+S628</f>
        <v>698</v>
      </c>
      <c r="T625" s="19"/>
      <c r="U625" s="217">
        <f>+U626+U628</f>
        <v>698</v>
      </c>
      <c r="V625" s="19"/>
      <c r="W625" s="18"/>
      <c r="X625" s="137">
        <f t="shared" si="231"/>
        <v>0</v>
      </c>
    </row>
    <row r="626" spans="1:24" s="100" customFormat="1" ht="16.5">
      <c r="A626" s="52" t="s">
        <v>17</v>
      </c>
      <c r="B626" s="285" t="s">
        <v>139</v>
      </c>
      <c r="C626" s="18"/>
      <c r="D626" s="18"/>
      <c r="E626" s="291"/>
      <c r="F626" s="13"/>
      <c r="G626" s="203">
        <f t="shared" ref="G626" si="276">SUM(G627)</f>
        <v>2400</v>
      </c>
      <c r="H626" s="19"/>
      <c r="I626" s="203">
        <f t="shared" ref="I626" si="277">SUM(I627)</f>
        <v>2400</v>
      </c>
      <c r="J626" s="19"/>
      <c r="K626" s="203">
        <f t="shared" ref="K626" si="278">K627</f>
        <v>969</v>
      </c>
      <c r="L626" s="19"/>
      <c r="M626" s="203">
        <f t="shared" ref="M626" si="279">M627</f>
        <v>969</v>
      </c>
      <c r="N626" s="19"/>
      <c r="O626" s="203">
        <f t="shared" ref="O626" si="280">O627</f>
        <v>1849</v>
      </c>
      <c r="P626" s="19"/>
      <c r="Q626" s="203">
        <f t="shared" ref="Q626" si="281">Q627</f>
        <v>1849</v>
      </c>
      <c r="R626" s="19"/>
      <c r="S626" s="156">
        <f t="shared" ref="S626" si="282">S627</f>
        <v>551</v>
      </c>
      <c r="T626" s="19"/>
      <c r="U626" s="156">
        <f t="shared" ref="U626" si="283">U627</f>
        <v>551</v>
      </c>
      <c r="V626" s="19"/>
      <c r="W626" s="18"/>
      <c r="X626" s="137">
        <f t="shared" si="231"/>
        <v>0</v>
      </c>
    </row>
    <row r="627" spans="1:24" s="100" customFormat="1" ht="90">
      <c r="A627" s="36" t="s">
        <v>49</v>
      </c>
      <c r="B627" s="63" t="s">
        <v>283</v>
      </c>
      <c r="C627" s="13" t="s">
        <v>872</v>
      </c>
      <c r="D627" s="277" t="s">
        <v>873</v>
      </c>
      <c r="E627" s="288" t="s">
        <v>309</v>
      </c>
      <c r="F627" s="80" t="s">
        <v>874</v>
      </c>
      <c r="G627" s="91">
        <v>2400</v>
      </c>
      <c r="H627" s="19"/>
      <c r="I627" s="91">
        <v>2400</v>
      </c>
      <c r="J627" s="19"/>
      <c r="K627" s="71">
        <v>969</v>
      </c>
      <c r="L627" s="19"/>
      <c r="M627" s="71">
        <v>969</v>
      </c>
      <c r="N627" s="19"/>
      <c r="O627" s="41">
        <v>1849</v>
      </c>
      <c r="P627" s="19"/>
      <c r="Q627" s="41">
        <v>1849</v>
      </c>
      <c r="R627" s="19"/>
      <c r="S627" s="158">
        <v>551</v>
      </c>
      <c r="T627" s="19"/>
      <c r="U627" s="158">
        <v>551</v>
      </c>
      <c r="V627" s="19"/>
      <c r="W627" s="18"/>
      <c r="X627" s="137">
        <f t="shared" si="231"/>
        <v>0</v>
      </c>
    </row>
    <row r="628" spans="1:24" s="100" customFormat="1" ht="16.5">
      <c r="A628" s="51" t="s">
        <v>52</v>
      </c>
      <c r="B628" s="191" t="s">
        <v>386</v>
      </c>
      <c r="C628" s="18"/>
      <c r="D628" s="18"/>
      <c r="E628" s="278"/>
      <c r="F628" s="80"/>
      <c r="G628" s="279">
        <f>+G629+G630</f>
        <v>880</v>
      </c>
      <c r="H628" s="19"/>
      <c r="I628" s="279">
        <f>+I629+I630</f>
        <v>810</v>
      </c>
      <c r="J628" s="279">
        <f>+J629+J630</f>
        <v>70</v>
      </c>
      <c r="K628" s="279"/>
      <c r="L628" s="19"/>
      <c r="M628" s="279"/>
      <c r="N628" s="19"/>
      <c r="O628" s="279"/>
      <c r="P628" s="19"/>
      <c r="Q628" s="279"/>
      <c r="R628" s="19"/>
      <c r="S628" s="156">
        <f t="shared" ref="S628" si="284">SUM(S629:S630)</f>
        <v>147</v>
      </c>
      <c r="T628" s="19"/>
      <c r="U628" s="156">
        <f t="shared" ref="U628" si="285">SUM(U629:U630)</f>
        <v>147</v>
      </c>
      <c r="V628" s="19"/>
      <c r="W628" s="18"/>
      <c r="X628" s="137">
        <f t="shared" si="231"/>
        <v>0</v>
      </c>
    </row>
    <row r="629" spans="1:24" s="100" customFormat="1" ht="30">
      <c r="A629" s="36" t="s">
        <v>49</v>
      </c>
      <c r="B629" s="190" t="s">
        <v>875</v>
      </c>
      <c r="C629" s="237" t="s">
        <v>776</v>
      </c>
      <c r="D629" s="202" t="s">
        <v>876</v>
      </c>
      <c r="E629" s="292" t="s">
        <v>966</v>
      </c>
      <c r="F629" s="80" t="s">
        <v>1214</v>
      </c>
      <c r="G629" s="214">
        <v>450</v>
      </c>
      <c r="H629" s="19"/>
      <c r="I629" s="214">
        <v>400</v>
      </c>
      <c r="J629" s="25">
        <f>+G629-I629</f>
        <v>50</v>
      </c>
      <c r="K629" s="214"/>
      <c r="L629" s="19"/>
      <c r="M629" s="214"/>
      <c r="N629" s="19"/>
      <c r="O629" s="214"/>
      <c r="P629" s="19"/>
      <c r="Q629" s="214"/>
      <c r="R629" s="19"/>
      <c r="S629" s="213">
        <v>71</v>
      </c>
      <c r="T629" s="19"/>
      <c r="U629" s="213">
        <v>71</v>
      </c>
      <c r="V629" s="19"/>
      <c r="W629" s="18"/>
      <c r="X629" s="137">
        <f t="shared" si="231"/>
        <v>0</v>
      </c>
    </row>
    <row r="630" spans="1:24" s="100" customFormat="1" ht="30">
      <c r="A630" s="36" t="s">
        <v>49</v>
      </c>
      <c r="B630" s="190" t="s">
        <v>877</v>
      </c>
      <c r="C630" s="237" t="s">
        <v>878</v>
      </c>
      <c r="D630" s="202" t="s">
        <v>876</v>
      </c>
      <c r="E630" s="292" t="s">
        <v>966</v>
      </c>
      <c r="F630" s="80" t="s">
        <v>1215</v>
      </c>
      <c r="G630" s="214">
        <v>430</v>
      </c>
      <c r="H630" s="19"/>
      <c r="I630" s="214">
        <v>410</v>
      </c>
      <c r="J630" s="25">
        <f>+G630-I630</f>
        <v>20</v>
      </c>
      <c r="K630" s="214"/>
      <c r="L630" s="19"/>
      <c r="M630" s="214"/>
      <c r="N630" s="19"/>
      <c r="O630" s="214"/>
      <c r="P630" s="19"/>
      <c r="Q630" s="214"/>
      <c r="R630" s="19"/>
      <c r="S630" s="213">
        <v>76</v>
      </c>
      <c r="T630" s="19"/>
      <c r="U630" s="213">
        <v>76</v>
      </c>
      <c r="V630" s="19"/>
      <c r="W630" s="18"/>
      <c r="X630" s="137">
        <f t="shared" si="231"/>
        <v>0</v>
      </c>
    </row>
    <row r="631" spans="1:24" s="100" customFormat="1" ht="16.5">
      <c r="A631" s="42" t="s">
        <v>57</v>
      </c>
      <c r="B631" s="183" t="s">
        <v>24</v>
      </c>
      <c r="C631" s="18"/>
      <c r="D631" s="18"/>
      <c r="E631" s="18"/>
      <c r="F631" s="21"/>
      <c r="G631" s="217">
        <f>+G632+G634</f>
        <v>900</v>
      </c>
      <c r="H631" s="19"/>
      <c r="I631" s="217">
        <f>+I632+I634</f>
        <v>855</v>
      </c>
      <c r="J631" s="217">
        <f>+J632+J634</f>
        <v>45</v>
      </c>
      <c r="K631" s="217">
        <f>+K632+K634</f>
        <v>0</v>
      </c>
      <c r="L631" s="19"/>
      <c r="M631" s="217">
        <f>+M632+M634</f>
        <v>0</v>
      </c>
      <c r="N631" s="19"/>
      <c r="O631" s="217">
        <f>+O632+O634</f>
        <v>184</v>
      </c>
      <c r="P631" s="19"/>
      <c r="Q631" s="217">
        <f>+Q632+Q634</f>
        <v>184</v>
      </c>
      <c r="R631" s="19"/>
      <c r="S631" s="217">
        <f>+S632+S634</f>
        <v>609</v>
      </c>
      <c r="T631" s="19"/>
      <c r="U631" s="217">
        <f>+U632+U634</f>
        <v>609</v>
      </c>
      <c r="V631" s="19"/>
      <c r="W631" s="18"/>
      <c r="X631" s="137">
        <f t="shared" si="231"/>
        <v>0</v>
      </c>
    </row>
    <row r="632" spans="1:24" s="100" customFormat="1" ht="16.5">
      <c r="A632" s="18" t="s">
        <v>17</v>
      </c>
      <c r="B632" s="285" t="s">
        <v>139</v>
      </c>
      <c r="C632" s="18"/>
      <c r="D632" s="18"/>
      <c r="E632" s="281"/>
      <c r="F632" s="11"/>
      <c r="G632" s="203">
        <f>SUM(G633:G633)</f>
        <v>300</v>
      </c>
      <c r="H632" s="19"/>
      <c r="I632" s="203">
        <f t="shared" ref="I632:K632" si="286">SUM(I633:I633)</f>
        <v>285</v>
      </c>
      <c r="J632" s="203">
        <f t="shared" si="286"/>
        <v>15</v>
      </c>
      <c r="K632" s="203">
        <f t="shared" si="286"/>
        <v>0</v>
      </c>
      <c r="L632" s="19"/>
      <c r="M632" s="203">
        <f t="shared" ref="M632" si="287">SUM(M633:M633)</f>
        <v>0</v>
      </c>
      <c r="N632" s="19"/>
      <c r="O632" s="203">
        <f t="shared" ref="O632" si="288">SUM(O633:O633)</f>
        <v>184</v>
      </c>
      <c r="P632" s="19"/>
      <c r="Q632" s="203">
        <f t="shared" ref="Q632" si="289">SUM(Q633:Q633)</f>
        <v>184</v>
      </c>
      <c r="R632" s="19"/>
      <c r="S632" s="156">
        <f t="shared" ref="S632" si="290">SUM(S633:S633)</f>
        <v>101</v>
      </c>
      <c r="T632" s="19"/>
      <c r="U632" s="156">
        <f t="shared" ref="U632" si="291">SUM(U633:U633)</f>
        <v>101</v>
      </c>
      <c r="V632" s="19"/>
      <c r="W632" s="18"/>
      <c r="X632" s="137">
        <f t="shared" si="231"/>
        <v>0</v>
      </c>
    </row>
    <row r="633" spans="1:24" s="100" customFormat="1" ht="30">
      <c r="A633" s="36" t="s">
        <v>49</v>
      </c>
      <c r="B633" s="54" t="s">
        <v>879</v>
      </c>
      <c r="C633" s="293" t="s">
        <v>880</v>
      </c>
      <c r="D633" s="18"/>
      <c r="E633" s="288" t="s">
        <v>309</v>
      </c>
      <c r="F633" s="21" t="s">
        <v>881</v>
      </c>
      <c r="G633" s="204">
        <v>300</v>
      </c>
      <c r="H633" s="19"/>
      <c r="I633" s="204">
        <v>285</v>
      </c>
      <c r="J633" s="19">
        <f>+G633-I633</f>
        <v>15</v>
      </c>
      <c r="K633" s="71">
        <f t="shared" ref="K633" si="292">SUM(L633:N633)</f>
        <v>0</v>
      </c>
      <c r="L633" s="19"/>
      <c r="M633" s="71"/>
      <c r="N633" s="19"/>
      <c r="O633" s="71">
        <f t="shared" ref="O633" si="293">SUM(P633:R633)</f>
        <v>184</v>
      </c>
      <c r="P633" s="19"/>
      <c r="Q633" s="71">
        <v>184</v>
      </c>
      <c r="R633" s="19"/>
      <c r="S633" s="158">
        <v>101</v>
      </c>
      <c r="T633" s="19"/>
      <c r="U633" s="158">
        <v>101</v>
      </c>
      <c r="V633" s="19"/>
      <c r="W633" s="18"/>
      <c r="X633" s="137">
        <f t="shared" si="231"/>
        <v>0</v>
      </c>
    </row>
    <row r="634" spans="1:24" s="100" customFormat="1" ht="16.5">
      <c r="A634" s="51" t="s">
        <v>52</v>
      </c>
      <c r="B634" s="90" t="s">
        <v>882</v>
      </c>
      <c r="C634" s="18"/>
      <c r="D634" s="18"/>
      <c r="E634" s="281"/>
      <c r="F634" s="11"/>
      <c r="G634" s="156">
        <f>SUM(G635:G636)</f>
        <v>600</v>
      </c>
      <c r="H634" s="19"/>
      <c r="I634" s="156">
        <f>SUM(I635:I636)</f>
        <v>570</v>
      </c>
      <c r="J634" s="156">
        <f>SUM(J635:J636)</f>
        <v>30</v>
      </c>
      <c r="K634" s="14"/>
      <c r="L634" s="19"/>
      <c r="M634" s="14"/>
      <c r="N634" s="19"/>
      <c r="O634" s="14"/>
      <c r="P634" s="19"/>
      <c r="Q634" s="14"/>
      <c r="R634" s="19"/>
      <c r="S634" s="156">
        <f>SUM(S635:S636)</f>
        <v>508</v>
      </c>
      <c r="T634" s="156">
        <f>SUM(T635:T636)</f>
        <v>0</v>
      </c>
      <c r="U634" s="156">
        <f>SUM(U635:U636)</f>
        <v>508</v>
      </c>
      <c r="V634" s="19"/>
      <c r="W634" s="18"/>
      <c r="X634" s="137">
        <f t="shared" si="231"/>
        <v>0</v>
      </c>
    </row>
    <row r="635" spans="1:24" s="100" customFormat="1" ht="30">
      <c r="A635" s="36" t="s">
        <v>49</v>
      </c>
      <c r="B635" s="230" t="s">
        <v>883</v>
      </c>
      <c r="C635" s="202" t="s">
        <v>529</v>
      </c>
      <c r="D635" s="202" t="s">
        <v>876</v>
      </c>
      <c r="E635" s="187">
        <v>2025</v>
      </c>
      <c r="F635" s="11" t="s">
        <v>1216</v>
      </c>
      <c r="G635" s="204">
        <v>300</v>
      </c>
      <c r="H635" s="19"/>
      <c r="I635" s="204">
        <v>285</v>
      </c>
      <c r="J635" s="25">
        <f t="shared" ref="J635:J636" si="294">+G635-I635</f>
        <v>15</v>
      </c>
      <c r="K635" s="204"/>
      <c r="L635" s="19"/>
      <c r="M635" s="204"/>
      <c r="N635" s="19"/>
      <c r="O635" s="204"/>
      <c r="P635" s="19"/>
      <c r="Q635" s="204"/>
      <c r="R635" s="19"/>
      <c r="S635" s="213">
        <v>254</v>
      </c>
      <c r="T635" s="214"/>
      <c r="U635" s="213">
        <v>254</v>
      </c>
      <c r="V635" s="19"/>
      <c r="W635" s="18"/>
      <c r="X635" s="137">
        <f t="shared" si="231"/>
        <v>0</v>
      </c>
    </row>
    <row r="636" spans="1:24" s="100" customFormat="1" ht="30">
      <c r="A636" s="36" t="s">
        <v>49</v>
      </c>
      <c r="B636" s="190" t="s">
        <v>884</v>
      </c>
      <c r="C636" s="21" t="s">
        <v>781</v>
      </c>
      <c r="D636" s="13" t="s">
        <v>876</v>
      </c>
      <c r="E636" s="187">
        <v>2025</v>
      </c>
      <c r="F636" s="11" t="s">
        <v>1217</v>
      </c>
      <c r="G636" s="204">
        <v>300</v>
      </c>
      <c r="H636" s="19"/>
      <c r="I636" s="204">
        <v>285</v>
      </c>
      <c r="J636" s="25">
        <f t="shared" si="294"/>
        <v>15</v>
      </c>
      <c r="K636" s="204"/>
      <c r="L636" s="19"/>
      <c r="M636" s="204"/>
      <c r="N636" s="19"/>
      <c r="O636" s="204"/>
      <c r="P636" s="19"/>
      <c r="Q636" s="204"/>
      <c r="R636" s="19"/>
      <c r="S636" s="213">
        <v>254</v>
      </c>
      <c r="T636" s="214"/>
      <c r="U636" s="213">
        <v>254</v>
      </c>
      <c r="V636" s="19"/>
      <c r="W636" s="18"/>
      <c r="X636" s="137">
        <f t="shared" si="231"/>
        <v>0</v>
      </c>
    </row>
    <row r="637" spans="1:24" s="100" customFormat="1" ht="16.5">
      <c r="A637" s="42">
        <v>8</v>
      </c>
      <c r="B637" s="183" t="s">
        <v>31</v>
      </c>
      <c r="C637" s="18"/>
      <c r="D637" s="18"/>
      <c r="E637" s="18"/>
      <c r="F637" s="21"/>
      <c r="G637" s="217">
        <f>+G638+G640</f>
        <v>9690</v>
      </c>
      <c r="H637" s="19"/>
      <c r="I637" s="217">
        <f>+I638+I640</f>
        <v>9615</v>
      </c>
      <c r="J637" s="217">
        <f>+J638+J640</f>
        <v>75</v>
      </c>
      <c r="K637" s="217">
        <f>+K638+K640</f>
        <v>0</v>
      </c>
      <c r="L637" s="19"/>
      <c r="M637" s="217">
        <f>+M638+M640</f>
        <v>0</v>
      </c>
      <c r="N637" s="19"/>
      <c r="O637" s="217">
        <f>+O638+O640</f>
        <v>5724</v>
      </c>
      <c r="P637" s="19"/>
      <c r="Q637" s="217">
        <f>+Q638+Q640</f>
        <v>5724</v>
      </c>
      <c r="R637" s="19"/>
      <c r="S637" s="217">
        <f>+S638+S640</f>
        <v>3736</v>
      </c>
      <c r="T637" s="19"/>
      <c r="U637" s="217">
        <f>+U638+U640</f>
        <v>3736</v>
      </c>
      <c r="V637" s="19"/>
      <c r="W637" s="18"/>
      <c r="X637" s="137">
        <f t="shared" si="231"/>
        <v>0</v>
      </c>
    </row>
    <row r="638" spans="1:24" s="100" customFormat="1" ht="16.5">
      <c r="A638" s="18" t="s">
        <v>17</v>
      </c>
      <c r="B638" s="285" t="s">
        <v>139</v>
      </c>
      <c r="C638" s="18"/>
      <c r="D638" s="18"/>
      <c r="E638" s="281"/>
      <c r="F638" s="11"/>
      <c r="G638" s="203">
        <f>SUM(G639:G639)</f>
        <v>8190</v>
      </c>
      <c r="H638" s="19"/>
      <c r="I638" s="203">
        <f t="shared" ref="I638:K638" si="295">SUM(I639:I639)</f>
        <v>8190</v>
      </c>
      <c r="J638" s="203">
        <f t="shared" si="295"/>
        <v>0</v>
      </c>
      <c r="K638" s="203">
        <f t="shared" si="295"/>
        <v>0</v>
      </c>
      <c r="L638" s="19"/>
      <c r="M638" s="203">
        <f t="shared" ref="M638" si="296">SUM(M639:M639)</f>
        <v>0</v>
      </c>
      <c r="N638" s="19"/>
      <c r="O638" s="203">
        <f t="shared" ref="O638" si="297">SUM(O639:O639)</f>
        <v>5724</v>
      </c>
      <c r="P638" s="19"/>
      <c r="Q638" s="203">
        <f t="shared" ref="Q638" si="298">SUM(Q639:Q639)</f>
        <v>5724</v>
      </c>
      <c r="R638" s="19"/>
      <c r="S638" s="156">
        <f t="shared" ref="S638" si="299">SUM(S639:S639)</f>
        <v>2466</v>
      </c>
      <c r="T638" s="19"/>
      <c r="U638" s="156">
        <f t="shared" ref="U638" si="300">SUM(U639:U639)</f>
        <v>2466</v>
      </c>
      <c r="V638" s="19"/>
      <c r="W638" s="18"/>
      <c r="X638" s="137">
        <f t="shared" si="231"/>
        <v>0</v>
      </c>
    </row>
    <row r="639" spans="1:24" s="100" customFormat="1" ht="60">
      <c r="A639" s="36" t="s">
        <v>49</v>
      </c>
      <c r="B639" s="54" t="s">
        <v>885</v>
      </c>
      <c r="C639" s="293" t="s">
        <v>846</v>
      </c>
      <c r="D639" s="18"/>
      <c r="E639" s="288" t="s">
        <v>309</v>
      </c>
      <c r="F639" s="21" t="s">
        <v>886</v>
      </c>
      <c r="G639" s="158">
        <v>8190</v>
      </c>
      <c r="H639" s="19"/>
      <c r="I639" s="158">
        <v>8190</v>
      </c>
      <c r="J639" s="19"/>
      <c r="K639" s="71">
        <f t="shared" ref="K639" si="301">SUM(L639:N639)</f>
        <v>0</v>
      </c>
      <c r="L639" s="19"/>
      <c r="M639" s="71"/>
      <c r="N639" s="19"/>
      <c r="O639" s="158">
        <v>5724</v>
      </c>
      <c r="P639" s="19"/>
      <c r="Q639" s="158">
        <v>5724</v>
      </c>
      <c r="R639" s="19"/>
      <c r="S639" s="158">
        <v>2466</v>
      </c>
      <c r="T639" s="19"/>
      <c r="U639" s="158">
        <v>2466</v>
      </c>
      <c r="V639" s="19"/>
      <c r="W639" s="18"/>
      <c r="X639" s="137">
        <f t="shared" si="231"/>
        <v>0</v>
      </c>
    </row>
    <row r="640" spans="1:24" s="100" customFormat="1" ht="16.5">
      <c r="A640" s="51" t="s">
        <v>52</v>
      </c>
      <c r="B640" s="90" t="s">
        <v>882</v>
      </c>
      <c r="C640" s="18"/>
      <c r="D640" s="18"/>
      <c r="E640" s="281"/>
      <c r="F640" s="11"/>
      <c r="G640" s="194">
        <f>SUM(G641:G645)</f>
        <v>1500</v>
      </c>
      <c r="H640" s="19"/>
      <c r="I640" s="194">
        <f>SUM(I641:I645)</f>
        <v>1425</v>
      </c>
      <c r="J640" s="194">
        <f>SUM(J641:J645)</f>
        <v>75</v>
      </c>
      <c r="K640" s="14"/>
      <c r="L640" s="19"/>
      <c r="M640" s="14"/>
      <c r="N640" s="19"/>
      <c r="O640" s="14"/>
      <c r="P640" s="19"/>
      <c r="Q640" s="14"/>
      <c r="R640" s="19"/>
      <c r="S640" s="156">
        <f>SUM(S641:S645)</f>
        <v>1270</v>
      </c>
      <c r="T640" s="156">
        <f t="shared" ref="T640" si="302">SUM(T641:T643)</f>
        <v>0</v>
      </c>
      <c r="U640" s="156">
        <f>SUM(U641:U645)</f>
        <v>1270</v>
      </c>
      <c r="V640" s="19"/>
      <c r="W640" s="18"/>
      <c r="X640" s="137">
        <f t="shared" si="231"/>
        <v>0</v>
      </c>
    </row>
    <row r="641" spans="1:24" s="100" customFormat="1" ht="16.5">
      <c r="A641" s="36" t="s">
        <v>49</v>
      </c>
      <c r="B641" s="230" t="s">
        <v>887</v>
      </c>
      <c r="C641" s="202" t="s">
        <v>818</v>
      </c>
      <c r="D641" s="202" t="s">
        <v>876</v>
      </c>
      <c r="E641" s="187">
        <v>2025</v>
      </c>
      <c r="F641" s="11" t="s">
        <v>1218</v>
      </c>
      <c r="G641" s="188">
        <v>300</v>
      </c>
      <c r="H641" s="19"/>
      <c r="I641" s="188">
        <v>285</v>
      </c>
      <c r="J641" s="25">
        <f>+G641-I641</f>
        <v>15</v>
      </c>
      <c r="K641" s="204"/>
      <c r="L641" s="19"/>
      <c r="M641" s="204"/>
      <c r="N641" s="19"/>
      <c r="O641" s="204"/>
      <c r="P641" s="19"/>
      <c r="Q641" s="204"/>
      <c r="R641" s="19"/>
      <c r="S641" s="213">
        <v>254</v>
      </c>
      <c r="T641" s="214"/>
      <c r="U641" s="213">
        <v>254</v>
      </c>
      <c r="V641" s="19"/>
      <c r="W641" s="18"/>
      <c r="X641" s="137">
        <f t="shared" si="231"/>
        <v>0</v>
      </c>
    </row>
    <row r="642" spans="1:24" s="100" customFormat="1" ht="16.5">
      <c r="A642" s="36" t="s">
        <v>49</v>
      </c>
      <c r="B642" s="230" t="s">
        <v>888</v>
      </c>
      <c r="C642" s="202" t="s">
        <v>818</v>
      </c>
      <c r="D642" s="202" t="s">
        <v>876</v>
      </c>
      <c r="E642" s="187">
        <v>2025</v>
      </c>
      <c r="F642" s="11" t="s">
        <v>1219</v>
      </c>
      <c r="G642" s="188">
        <v>300</v>
      </c>
      <c r="H642" s="19"/>
      <c r="I642" s="188">
        <v>285</v>
      </c>
      <c r="J642" s="25">
        <f t="shared" ref="J642:J645" si="303">+G642-I642</f>
        <v>15</v>
      </c>
      <c r="K642" s="204"/>
      <c r="L642" s="19"/>
      <c r="M642" s="204"/>
      <c r="N642" s="19"/>
      <c r="O642" s="204"/>
      <c r="P642" s="19"/>
      <c r="Q642" s="204"/>
      <c r="R642" s="19"/>
      <c r="S642" s="213">
        <v>254</v>
      </c>
      <c r="T642" s="214"/>
      <c r="U642" s="213">
        <v>254</v>
      </c>
      <c r="V642" s="19"/>
      <c r="W642" s="18"/>
      <c r="X642" s="137">
        <f t="shared" si="231"/>
        <v>0</v>
      </c>
    </row>
    <row r="643" spans="1:24" s="100" customFormat="1" ht="16.5">
      <c r="A643" s="36" t="s">
        <v>49</v>
      </c>
      <c r="B643" s="230" t="s">
        <v>889</v>
      </c>
      <c r="C643" s="202" t="s">
        <v>818</v>
      </c>
      <c r="D643" s="13" t="s">
        <v>876</v>
      </c>
      <c r="E643" s="187">
        <v>2025</v>
      </c>
      <c r="F643" s="11" t="s">
        <v>1220</v>
      </c>
      <c r="G643" s="188">
        <v>300</v>
      </c>
      <c r="H643" s="19"/>
      <c r="I643" s="188">
        <v>285</v>
      </c>
      <c r="J643" s="25">
        <f t="shared" si="303"/>
        <v>15</v>
      </c>
      <c r="K643" s="204"/>
      <c r="L643" s="19"/>
      <c r="M643" s="204"/>
      <c r="N643" s="19"/>
      <c r="O643" s="204"/>
      <c r="P643" s="19"/>
      <c r="Q643" s="204"/>
      <c r="R643" s="19"/>
      <c r="S643" s="213">
        <v>254</v>
      </c>
      <c r="T643" s="214"/>
      <c r="U643" s="213">
        <v>254</v>
      </c>
      <c r="V643" s="19"/>
      <c r="W643" s="18"/>
      <c r="X643" s="137">
        <f t="shared" si="231"/>
        <v>0</v>
      </c>
    </row>
    <row r="644" spans="1:24" s="100" customFormat="1" ht="16.5">
      <c r="A644" s="36" t="s">
        <v>49</v>
      </c>
      <c r="B644" s="230" t="s">
        <v>890</v>
      </c>
      <c r="C644" s="202" t="s">
        <v>796</v>
      </c>
      <c r="D644" s="202" t="s">
        <v>876</v>
      </c>
      <c r="E644" s="187">
        <v>2025</v>
      </c>
      <c r="F644" s="21" t="s">
        <v>1221</v>
      </c>
      <c r="G644" s="188">
        <v>300</v>
      </c>
      <c r="H644" s="19"/>
      <c r="I644" s="188">
        <v>285</v>
      </c>
      <c r="J644" s="25">
        <f t="shared" si="303"/>
        <v>15</v>
      </c>
      <c r="K644" s="77"/>
      <c r="L644" s="19"/>
      <c r="M644" s="207"/>
      <c r="N644" s="19"/>
      <c r="O644" s="77"/>
      <c r="P644" s="19"/>
      <c r="Q644" s="207"/>
      <c r="R644" s="19"/>
      <c r="S644" s="213">
        <v>254</v>
      </c>
      <c r="T644" s="19"/>
      <c r="U644" s="213">
        <v>254</v>
      </c>
      <c r="V644" s="19"/>
      <c r="W644" s="18"/>
      <c r="X644" s="137">
        <f t="shared" si="231"/>
        <v>0</v>
      </c>
    </row>
    <row r="645" spans="1:24" s="100" customFormat="1" ht="16.5">
      <c r="A645" s="36" t="s">
        <v>49</v>
      </c>
      <c r="B645" s="230" t="s">
        <v>891</v>
      </c>
      <c r="C645" s="202" t="s">
        <v>796</v>
      </c>
      <c r="D645" s="202" t="s">
        <v>876</v>
      </c>
      <c r="E645" s="187">
        <v>2025</v>
      </c>
      <c r="F645" s="21" t="s">
        <v>1222</v>
      </c>
      <c r="G645" s="188">
        <v>300</v>
      </c>
      <c r="H645" s="19"/>
      <c r="I645" s="188">
        <v>285</v>
      </c>
      <c r="J645" s="25">
        <f t="shared" si="303"/>
        <v>15</v>
      </c>
      <c r="K645" s="77"/>
      <c r="L645" s="19"/>
      <c r="M645" s="294"/>
      <c r="N645" s="19"/>
      <c r="O645" s="77"/>
      <c r="P645" s="19"/>
      <c r="Q645" s="294"/>
      <c r="R645" s="19"/>
      <c r="S645" s="213">
        <v>254</v>
      </c>
      <c r="T645" s="19"/>
      <c r="U645" s="213">
        <v>254</v>
      </c>
      <c r="V645" s="19"/>
      <c r="W645" s="18"/>
      <c r="X645" s="137">
        <f t="shared" si="231"/>
        <v>0</v>
      </c>
    </row>
    <row r="646" spans="1:24" s="100" customFormat="1" ht="42.75">
      <c r="A646" s="42" t="s">
        <v>109</v>
      </c>
      <c r="B646" s="183" t="s">
        <v>110</v>
      </c>
      <c r="C646" s="18"/>
      <c r="D646" s="18"/>
      <c r="E646" s="18"/>
      <c r="F646" s="21"/>
      <c r="G646" s="39">
        <f>G647+G660+G667+G686</f>
        <v>121035</v>
      </c>
      <c r="H646" s="39"/>
      <c r="I646" s="39">
        <f>I647+I660+I667+I686</f>
        <v>120035</v>
      </c>
      <c r="J646" s="39">
        <f>J647+J660+J667+J686</f>
        <v>1000</v>
      </c>
      <c r="K646" s="39">
        <f>K647+K660+K667+K686</f>
        <v>9821.8389999999999</v>
      </c>
      <c r="L646" s="19"/>
      <c r="M646" s="39">
        <f>M647+M660+M667+M686</f>
        <v>9821.8389999999999</v>
      </c>
      <c r="N646" s="19"/>
      <c r="O646" s="39">
        <f>O647+O660+O667+O686</f>
        <v>31007.030999999999</v>
      </c>
      <c r="P646" s="19"/>
      <c r="Q646" s="39">
        <f>Q647+Q660+Q667+Q686</f>
        <v>31007.030999999999</v>
      </c>
      <c r="R646" s="19"/>
      <c r="S646" s="217">
        <f>S647+S660+S667+S686</f>
        <v>83985</v>
      </c>
      <c r="T646" s="19"/>
      <c r="U646" s="217">
        <f>U647+U660+U667+U686</f>
        <v>83985</v>
      </c>
      <c r="V646" s="19"/>
      <c r="W646" s="18"/>
      <c r="X646" s="137">
        <f t="shared" si="231"/>
        <v>0</v>
      </c>
    </row>
    <row r="647" spans="1:24" s="100" customFormat="1" ht="16.5">
      <c r="A647" s="42" t="s">
        <v>20</v>
      </c>
      <c r="B647" s="183" t="s">
        <v>26</v>
      </c>
      <c r="C647" s="18"/>
      <c r="D647" s="18"/>
      <c r="E647" s="18"/>
      <c r="F647" s="21"/>
      <c r="G647" s="39">
        <f>G648+G651</f>
        <v>13970</v>
      </c>
      <c r="H647" s="19"/>
      <c r="I647" s="39">
        <f>I648+I651</f>
        <v>13970</v>
      </c>
      <c r="J647" s="19"/>
      <c r="K647" s="39">
        <f>K648+K651</f>
        <v>0</v>
      </c>
      <c r="L647" s="19"/>
      <c r="M647" s="39">
        <f>M648+M651</f>
        <v>0</v>
      </c>
      <c r="N647" s="19"/>
      <c r="O647" s="39">
        <f>O648+O651</f>
        <v>2140.9949999999999</v>
      </c>
      <c r="P647" s="19"/>
      <c r="Q647" s="39">
        <f>Q648+Q651</f>
        <v>2140.9949999999999</v>
      </c>
      <c r="R647" s="19"/>
      <c r="S647" s="217">
        <f>S648+S651</f>
        <v>10545</v>
      </c>
      <c r="T647" s="19"/>
      <c r="U647" s="217">
        <f>U648+U651</f>
        <v>10545</v>
      </c>
      <c r="V647" s="19"/>
      <c r="W647" s="18"/>
      <c r="X647" s="137">
        <f t="shared" si="231"/>
        <v>0</v>
      </c>
    </row>
    <row r="648" spans="1:24" s="100" customFormat="1" ht="16.5">
      <c r="A648" s="52" t="s">
        <v>17</v>
      </c>
      <c r="B648" s="285" t="s">
        <v>139</v>
      </c>
      <c r="C648" s="18"/>
      <c r="D648" s="18"/>
      <c r="E648" s="86"/>
      <c r="F648" s="13"/>
      <c r="G648" s="203">
        <f t="shared" ref="G648" si="304">SUM(G649:G650)</f>
        <v>2270</v>
      </c>
      <c r="H648" s="19"/>
      <c r="I648" s="203">
        <f t="shared" ref="I648" si="305">SUM(I649:I650)</f>
        <v>2270</v>
      </c>
      <c r="J648" s="19"/>
      <c r="K648" s="203">
        <f>SUM(K649:K650)</f>
        <v>0</v>
      </c>
      <c r="L648" s="19"/>
      <c r="M648" s="203">
        <f>SUM(M649:M650)</f>
        <v>0</v>
      </c>
      <c r="N648" s="19"/>
      <c r="O648" s="203">
        <f>SUM(O649:O650)</f>
        <v>2140.9949999999999</v>
      </c>
      <c r="P648" s="19"/>
      <c r="Q648" s="203">
        <f>SUM(Q649:Q650)</f>
        <v>2140.9949999999999</v>
      </c>
      <c r="R648" s="19"/>
      <c r="S648" s="156">
        <f>SUM(S649:S650)</f>
        <v>129</v>
      </c>
      <c r="T648" s="19"/>
      <c r="U648" s="156">
        <f>SUM(U649:U650)</f>
        <v>129</v>
      </c>
      <c r="V648" s="19"/>
      <c r="W648" s="18"/>
      <c r="X648" s="137">
        <f t="shared" si="231"/>
        <v>0</v>
      </c>
    </row>
    <row r="649" spans="1:24" s="100" customFormat="1" ht="30">
      <c r="A649" s="53" t="s">
        <v>49</v>
      </c>
      <c r="B649" s="50" t="s">
        <v>284</v>
      </c>
      <c r="C649" s="187" t="s">
        <v>870</v>
      </c>
      <c r="D649" s="202" t="s">
        <v>892</v>
      </c>
      <c r="E649" s="288" t="s">
        <v>309</v>
      </c>
      <c r="F649" s="13" t="s">
        <v>893</v>
      </c>
      <c r="G649" s="204">
        <v>1500</v>
      </c>
      <c r="H649" s="19"/>
      <c r="I649" s="204">
        <v>1500</v>
      </c>
      <c r="J649" s="19"/>
      <c r="K649" s="41"/>
      <c r="L649" s="19"/>
      <c r="M649" s="41"/>
      <c r="N649" s="19"/>
      <c r="O649" s="41">
        <v>1440.9949999999999</v>
      </c>
      <c r="P649" s="19"/>
      <c r="Q649" s="41">
        <v>1440.9949999999999</v>
      </c>
      <c r="R649" s="19"/>
      <c r="S649" s="158">
        <v>59</v>
      </c>
      <c r="T649" s="214"/>
      <c r="U649" s="158">
        <v>59</v>
      </c>
      <c r="V649" s="205"/>
      <c r="W649" s="18"/>
      <c r="X649" s="137">
        <f t="shared" si="231"/>
        <v>0</v>
      </c>
    </row>
    <row r="650" spans="1:24" s="100" customFormat="1" ht="30">
      <c r="A650" s="53" t="s">
        <v>49</v>
      </c>
      <c r="B650" s="50" t="s">
        <v>285</v>
      </c>
      <c r="C650" s="187" t="s">
        <v>473</v>
      </c>
      <c r="D650" s="202" t="s">
        <v>894</v>
      </c>
      <c r="E650" s="288" t="s">
        <v>309</v>
      </c>
      <c r="F650" s="13" t="s">
        <v>895</v>
      </c>
      <c r="G650" s="204">
        <v>770</v>
      </c>
      <c r="H650" s="19"/>
      <c r="I650" s="204">
        <v>770</v>
      </c>
      <c r="J650" s="19"/>
      <c r="K650" s="41"/>
      <c r="L650" s="19"/>
      <c r="M650" s="41"/>
      <c r="N650" s="19"/>
      <c r="O650" s="41">
        <v>700</v>
      </c>
      <c r="P650" s="19"/>
      <c r="Q650" s="41">
        <v>700</v>
      </c>
      <c r="R650" s="19"/>
      <c r="S650" s="158">
        <v>70</v>
      </c>
      <c r="T650" s="214"/>
      <c r="U650" s="158">
        <v>70</v>
      </c>
      <c r="V650" s="205"/>
      <c r="W650" s="18"/>
      <c r="X650" s="137">
        <f t="shared" ref="X650:X705" si="306">+G650-H650-I650-J650</f>
        <v>0</v>
      </c>
    </row>
    <row r="651" spans="1:24" s="100" customFormat="1" ht="16.5">
      <c r="A651" s="52" t="s">
        <v>52</v>
      </c>
      <c r="B651" s="84" t="s">
        <v>882</v>
      </c>
      <c r="C651" s="18"/>
      <c r="D651" s="18"/>
      <c r="E651" s="86"/>
      <c r="F651" s="13"/>
      <c r="G651" s="194">
        <f t="shared" ref="G651" si="307">SUM(G652:G659)</f>
        <v>11700</v>
      </c>
      <c r="H651" s="19"/>
      <c r="I651" s="194">
        <f t="shared" ref="I651" si="308">SUM(I652:I659)</f>
        <v>11700</v>
      </c>
      <c r="J651" s="19"/>
      <c r="K651" s="39"/>
      <c r="L651" s="19"/>
      <c r="M651" s="39"/>
      <c r="N651" s="19"/>
      <c r="O651" s="39"/>
      <c r="P651" s="19"/>
      <c r="Q651" s="39"/>
      <c r="R651" s="19"/>
      <c r="S651" s="156">
        <f t="shared" ref="S651" si="309">SUM(S652:S659)</f>
        <v>10416</v>
      </c>
      <c r="T651" s="19"/>
      <c r="U651" s="156">
        <f t="shared" ref="U651" si="310">SUM(U652:U659)</f>
        <v>10416</v>
      </c>
      <c r="V651" s="19"/>
      <c r="W651" s="18"/>
      <c r="X651" s="137">
        <f t="shared" si="306"/>
        <v>0</v>
      </c>
    </row>
    <row r="652" spans="1:24" s="100" customFormat="1" ht="30">
      <c r="A652" s="53" t="s">
        <v>49</v>
      </c>
      <c r="B652" s="50" t="s">
        <v>1223</v>
      </c>
      <c r="C652" s="202" t="s">
        <v>870</v>
      </c>
      <c r="D652" s="202" t="s">
        <v>432</v>
      </c>
      <c r="E652" s="202">
        <v>2025</v>
      </c>
      <c r="F652" s="13" t="s">
        <v>1224</v>
      </c>
      <c r="G652" s="188">
        <v>1000</v>
      </c>
      <c r="H652" s="19"/>
      <c r="I652" s="188">
        <v>1000</v>
      </c>
      <c r="J652" s="19"/>
      <c r="K652" s="39"/>
      <c r="L652" s="19"/>
      <c r="M652" s="39"/>
      <c r="N652" s="19"/>
      <c r="O652" s="39"/>
      <c r="P652" s="19"/>
      <c r="Q652" s="39"/>
      <c r="R652" s="19"/>
      <c r="S652" s="213">
        <v>890</v>
      </c>
      <c r="T652" s="214"/>
      <c r="U652" s="213">
        <v>890</v>
      </c>
      <c r="V652" s="19"/>
      <c r="W652" s="18"/>
      <c r="X652" s="137">
        <f t="shared" si="306"/>
        <v>0</v>
      </c>
    </row>
    <row r="653" spans="1:24" s="100" customFormat="1" ht="30">
      <c r="A653" s="53" t="s">
        <v>49</v>
      </c>
      <c r="B653" s="50" t="s">
        <v>1225</v>
      </c>
      <c r="C653" s="202" t="s">
        <v>870</v>
      </c>
      <c r="D653" s="202" t="s">
        <v>689</v>
      </c>
      <c r="E653" s="202">
        <v>2025</v>
      </c>
      <c r="F653" s="13" t="s">
        <v>1226</v>
      </c>
      <c r="G653" s="188">
        <v>5200</v>
      </c>
      <c r="H653" s="19"/>
      <c r="I653" s="188">
        <v>5200</v>
      </c>
      <c r="J653" s="19"/>
      <c r="K653" s="39"/>
      <c r="L653" s="19"/>
      <c r="M653" s="39"/>
      <c r="N653" s="19"/>
      <c r="O653" s="39"/>
      <c r="P653" s="19"/>
      <c r="Q653" s="39"/>
      <c r="R653" s="19"/>
      <c r="S653" s="213">
        <v>4629</v>
      </c>
      <c r="T653" s="214"/>
      <c r="U653" s="213">
        <v>4629</v>
      </c>
      <c r="V653" s="19"/>
      <c r="W653" s="18"/>
      <c r="X653" s="137">
        <f t="shared" si="306"/>
        <v>0</v>
      </c>
    </row>
    <row r="654" spans="1:24" s="100" customFormat="1" ht="30">
      <c r="A654" s="53" t="s">
        <v>49</v>
      </c>
      <c r="B654" s="50" t="s">
        <v>1227</v>
      </c>
      <c r="C654" s="202" t="s">
        <v>870</v>
      </c>
      <c r="D654" s="202" t="s">
        <v>896</v>
      </c>
      <c r="E654" s="202">
        <v>2025</v>
      </c>
      <c r="F654" s="13" t="s">
        <v>1228</v>
      </c>
      <c r="G654" s="188">
        <v>300</v>
      </c>
      <c r="H654" s="19"/>
      <c r="I654" s="188">
        <v>300</v>
      </c>
      <c r="J654" s="19"/>
      <c r="K654" s="39"/>
      <c r="L654" s="19"/>
      <c r="M654" s="39"/>
      <c r="N654" s="19"/>
      <c r="O654" s="39"/>
      <c r="P654" s="19"/>
      <c r="Q654" s="39"/>
      <c r="R654" s="19"/>
      <c r="S654" s="213">
        <v>267</v>
      </c>
      <c r="T654" s="214"/>
      <c r="U654" s="213">
        <v>267</v>
      </c>
      <c r="V654" s="19"/>
      <c r="W654" s="18"/>
      <c r="X654" s="137">
        <f t="shared" si="306"/>
        <v>0</v>
      </c>
    </row>
    <row r="655" spans="1:24" s="100" customFormat="1" ht="30">
      <c r="A655" s="53" t="s">
        <v>49</v>
      </c>
      <c r="B655" s="50" t="s">
        <v>1229</v>
      </c>
      <c r="C655" s="202" t="s">
        <v>870</v>
      </c>
      <c r="D655" s="202" t="s">
        <v>896</v>
      </c>
      <c r="E655" s="202">
        <v>2025</v>
      </c>
      <c r="F655" s="13" t="s">
        <v>1230</v>
      </c>
      <c r="G655" s="188">
        <v>700</v>
      </c>
      <c r="H655" s="19"/>
      <c r="I655" s="188">
        <v>700</v>
      </c>
      <c r="J655" s="19"/>
      <c r="K655" s="39"/>
      <c r="L655" s="19"/>
      <c r="M655" s="39"/>
      <c r="N655" s="19"/>
      <c r="O655" s="39"/>
      <c r="P655" s="19"/>
      <c r="Q655" s="39"/>
      <c r="R655" s="19"/>
      <c r="S655" s="213">
        <v>623</v>
      </c>
      <c r="T655" s="214"/>
      <c r="U655" s="213">
        <v>623</v>
      </c>
      <c r="V655" s="19"/>
      <c r="W655" s="18"/>
      <c r="X655" s="137">
        <f t="shared" si="306"/>
        <v>0</v>
      </c>
    </row>
    <row r="656" spans="1:24" s="100" customFormat="1" ht="16.5">
      <c r="A656" s="53" t="s">
        <v>49</v>
      </c>
      <c r="B656" s="50" t="s">
        <v>1231</v>
      </c>
      <c r="C656" s="202" t="s">
        <v>870</v>
      </c>
      <c r="D656" s="202" t="s">
        <v>682</v>
      </c>
      <c r="E656" s="202">
        <v>2025</v>
      </c>
      <c r="F656" s="13" t="s">
        <v>1232</v>
      </c>
      <c r="G656" s="188">
        <v>400</v>
      </c>
      <c r="H656" s="19"/>
      <c r="I656" s="188">
        <v>400</v>
      </c>
      <c r="J656" s="19"/>
      <c r="K656" s="39"/>
      <c r="L656" s="19"/>
      <c r="M656" s="39"/>
      <c r="N656" s="19"/>
      <c r="O656" s="39"/>
      <c r="P656" s="19"/>
      <c r="Q656" s="39"/>
      <c r="R656" s="19"/>
      <c r="S656" s="213">
        <v>356</v>
      </c>
      <c r="T656" s="214"/>
      <c r="U656" s="213">
        <v>356</v>
      </c>
      <c r="V656" s="19"/>
      <c r="W656" s="18"/>
      <c r="X656" s="137">
        <f t="shared" si="306"/>
        <v>0</v>
      </c>
    </row>
    <row r="657" spans="1:24" s="100" customFormat="1" ht="16.5">
      <c r="A657" s="53" t="s">
        <v>49</v>
      </c>
      <c r="B657" s="50" t="s">
        <v>897</v>
      </c>
      <c r="C657" s="202" t="s">
        <v>870</v>
      </c>
      <c r="D657" s="202" t="s">
        <v>898</v>
      </c>
      <c r="E657" s="202">
        <v>2025</v>
      </c>
      <c r="F657" s="13" t="s">
        <v>1233</v>
      </c>
      <c r="G657" s="188">
        <v>750</v>
      </c>
      <c r="H657" s="19"/>
      <c r="I657" s="188">
        <v>750</v>
      </c>
      <c r="J657" s="19"/>
      <c r="K657" s="39"/>
      <c r="L657" s="19"/>
      <c r="M657" s="39"/>
      <c r="N657" s="19"/>
      <c r="O657" s="39"/>
      <c r="P657" s="19"/>
      <c r="Q657" s="39"/>
      <c r="R657" s="19"/>
      <c r="S657" s="213">
        <v>668</v>
      </c>
      <c r="T657" s="214"/>
      <c r="U657" s="213">
        <v>668</v>
      </c>
      <c r="V657" s="19"/>
      <c r="W657" s="18"/>
      <c r="X657" s="137">
        <f t="shared" si="306"/>
        <v>0</v>
      </c>
    </row>
    <row r="658" spans="1:24" s="100" customFormat="1" ht="30">
      <c r="A658" s="53" t="s">
        <v>49</v>
      </c>
      <c r="B658" s="50" t="s">
        <v>899</v>
      </c>
      <c r="C658" s="202" t="s">
        <v>870</v>
      </c>
      <c r="D658" s="202" t="s">
        <v>900</v>
      </c>
      <c r="E658" s="202">
        <v>2025</v>
      </c>
      <c r="F658" s="13" t="s">
        <v>1234</v>
      </c>
      <c r="G658" s="188">
        <v>2300</v>
      </c>
      <c r="H658" s="19"/>
      <c r="I658" s="188">
        <v>2300</v>
      </c>
      <c r="J658" s="19"/>
      <c r="K658" s="39"/>
      <c r="L658" s="19"/>
      <c r="M658" s="39"/>
      <c r="N658" s="19"/>
      <c r="O658" s="39"/>
      <c r="P658" s="19"/>
      <c r="Q658" s="39"/>
      <c r="R658" s="19"/>
      <c r="S658" s="213">
        <v>2048</v>
      </c>
      <c r="T658" s="214"/>
      <c r="U658" s="213">
        <v>2048</v>
      </c>
      <c r="V658" s="19"/>
      <c r="W658" s="18"/>
      <c r="X658" s="137">
        <f t="shared" si="306"/>
        <v>0</v>
      </c>
    </row>
    <row r="659" spans="1:24" s="100" customFormat="1" ht="30">
      <c r="A659" s="53" t="s">
        <v>49</v>
      </c>
      <c r="B659" s="50" t="s">
        <v>1235</v>
      </c>
      <c r="C659" s="202" t="s">
        <v>870</v>
      </c>
      <c r="D659" s="202" t="s">
        <v>448</v>
      </c>
      <c r="E659" s="202">
        <v>2025</v>
      </c>
      <c r="F659" s="13" t="s">
        <v>1236</v>
      </c>
      <c r="G659" s="188">
        <v>1050</v>
      </c>
      <c r="H659" s="19"/>
      <c r="I659" s="188">
        <v>1050</v>
      </c>
      <c r="J659" s="19"/>
      <c r="K659" s="39"/>
      <c r="L659" s="19"/>
      <c r="M659" s="39"/>
      <c r="N659" s="19"/>
      <c r="O659" s="39"/>
      <c r="P659" s="19"/>
      <c r="Q659" s="39"/>
      <c r="R659" s="19"/>
      <c r="S659" s="213">
        <v>935</v>
      </c>
      <c r="T659" s="214"/>
      <c r="U659" s="213">
        <v>935</v>
      </c>
      <c r="V659" s="19"/>
      <c r="W659" s="18"/>
      <c r="X659" s="137">
        <f t="shared" si="306"/>
        <v>0</v>
      </c>
    </row>
    <row r="660" spans="1:24" s="100" customFormat="1" ht="16.5">
      <c r="A660" s="42" t="s">
        <v>21</v>
      </c>
      <c r="B660" s="183" t="s">
        <v>28</v>
      </c>
      <c r="C660" s="18"/>
      <c r="D660" s="18"/>
      <c r="E660" s="18"/>
      <c r="F660" s="21"/>
      <c r="G660" s="217">
        <f>+G661</f>
        <v>17754</v>
      </c>
      <c r="H660" s="19"/>
      <c r="I660" s="217">
        <f>+I661</f>
        <v>17754</v>
      </c>
      <c r="J660" s="19"/>
      <c r="K660" s="217">
        <f>+K661</f>
        <v>3252.0739999999996</v>
      </c>
      <c r="L660" s="19"/>
      <c r="M660" s="217">
        <f>+M661</f>
        <v>3252.0739999999996</v>
      </c>
      <c r="N660" s="19"/>
      <c r="O660" s="217">
        <f>+O661</f>
        <v>8658</v>
      </c>
      <c r="P660" s="19"/>
      <c r="Q660" s="217">
        <f>+Q661</f>
        <v>8658</v>
      </c>
      <c r="R660" s="19"/>
      <c r="S660" s="217">
        <f>+S661</f>
        <v>9095</v>
      </c>
      <c r="T660" s="19"/>
      <c r="U660" s="217">
        <f>+U661</f>
        <v>9095</v>
      </c>
      <c r="V660" s="19"/>
      <c r="W660" s="18"/>
      <c r="X660" s="137">
        <f t="shared" si="306"/>
        <v>0</v>
      </c>
    </row>
    <row r="661" spans="1:24" s="100" customFormat="1" ht="16.5">
      <c r="A661" s="64"/>
      <c r="B661" s="285" t="s">
        <v>139</v>
      </c>
      <c r="C661" s="18"/>
      <c r="D661" s="18"/>
      <c r="E661" s="278"/>
      <c r="F661" s="80"/>
      <c r="G661" s="295">
        <f>SUM(G662:G666)</f>
        <v>17754</v>
      </c>
      <c r="H661" s="19"/>
      <c r="I661" s="295">
        <f>SUM(I662:I666)</f>
        <v>17754</v>
      </c>
      <c r="J661" s="19"/>
      <c r="K661" s="295">
        <f>SUM(K662:K666)</f>
        <v>3252.0739999999996</v>
      </c>
      <c r="L661" s="19"/>
      <c r="M661" s="295">
        <f>SUM(M662:M666)</f>
        <v>3252.0739999999996</v>
      </c>
      <c r="N661" s="19"/>
      <c r="O661" s="279">
        <f>SUM(O662:O666)</f>
        <v>8658</v>
      </c>
      <c r="P661" s="19"/>
      <c r="Q661" s="279">
        <f>SUM(Q662:Q666)</f>
        <v>8658</v>
      </c>
      <c r="R661" s="19"/>
      <c r="S661" s="295">
        <f>SUM(S662:S666)</f>
        <v>9095</v>
      </c>
      <c r="T661" s="19"/>
      <c r="U661" s="295">
        <f>SUM(U662:U666)</f>
        <v>9095</v>
      </c>
      <c r="V661" s="19"/>
      <c r="W661" s="18"/>
      <c r="X661" s="137">
        <f t="shared" si="306"/>
        <v>0</v>
      </c>
    </row>
    <row r="662" spans="1:24" s="100" customFormat="1" ht="30">
      <c r="A662" s="53" t="s">
        <v>49</v>
      </c>
      <c r="B662" s="63" t="s">
        <v>286</v>
      </c>
      <c r="C662" s="80" t="s">
        <v>901</v>
      </c>
      <c r="D662" s="296" t="s">
        <v>1237</v>
      </c>
      <c r="E662" s="296" t="s">
        <v>127</v>
      </c>
      <c r="F662" s="92" t="s">
        <v>902</v>
      </c>
      <c r="G662" s="210">
        <v>1700</v>
      </c>
      <c r="H662" s="19"/>
      <c r="I662" s="210">
        <v>1700</v>
      </c>
      <c r="J662" s="19"/>
      <c r="K662" s="210">
        <v>110.604</v>
      </c>
      <c r="L662" s="19"/>
      <c r="M662" s="210">
        <v>110.604</v>
      </c>
      <c r="N662" s="19"/>
      <c r="O662" s="214">
        <v>1280</v>
      </c>
      <c r="P662" s="19"/>
      <c r="Q662" s="214">
        <v>1280</v>
      </c>
      <c r="R662" s="19"/>
      <c r="S662" s="210">
        <v>420</v>
      </c>
      <c r="T662" s="214"/>
      <c r="U662" s="210">
        <v>420</v>
      </c>
      <c r="V662" s="19"/>
      <c r="W662" s="18"/>
      <c r="X662" s="137">
        <f t="shared" si="306"/>
        <v>0</v>
      </c>
    </row>
    <row r="663" spans="1:24" s="100" customFormat="1" ht="30">
      <c r="A663" s="53" t="s">
        <v>49</v>
      </c>
      <c r="B663" s="63" t="s">
        <v>287</v>
      </c>
      <c r="C663" s="80" t="s">
        <v>617</v>
      </c>
      <c r="D663" s="296" t="s">
        <v>518</v>
      </c>
      <c r="E663" s="296" t="s">
        <v>127</v>
      </c>
      <c r="F663" s="92" t="s">
        <v>903</v>
      </c>
      <c r="G663" s="210">
        <v>3000</v>
      </c>
      <c r="H663" s="19"/>
      <c r="I663" s="210">
        <v>3000</v>
      </c>
      <c r="J663" s="19"/>
      <c r="K663" s="210">
        <v>445.74400000000003</v>
      </c>
      <c r="L663" s="19"/>
      <c r="M663" s="210">
        <v>445.74400000000003</v>
      </c>
      <c r="N663" s="19"/>
      <c r="O663" s="214">
        <v>2280</v>
      </c>
      <c r="P663" s="19"/>
      <c r="Q663" s="214">
        <v>2280</v>
      </c>
      <c r="R663" s="19"/>
      <c r="S663" s="210">
        <v>720</v>
      </c>
      <c r="T663" s="214"/>
      <c r="U663" s="210">
        <v>720</v>
      </c>
      <c r="V663" s="19"/>
      <c r="W663" s="18"/>
      <c r="X663" s="137">
        <f t="shared" si="306"/>
        <v>0</v>
      </c>
    </row>
    <row r="664" spans="1:24" s="100" customFormat="1" ht="30">
      <c r="A664" s="53" t="s">
        <v>49</v>
      </c>
      <c r="B664" s="63" t="s">
        <v>288</v>
      </c>
      <c r="C664" s="80" t="s">
        <v>617</v>
      </c>
      <c r="D664" s="296" t="s">
        <v>677</v>
      </c>
      <c r="E664" s="296" t="s">
        <v>127</v>
      </c>
      <c r="F664" s="92" t="s">
        <v>904</v>
      </c>
      <c r="G664" s="210">
        <v>4000</v>
      </c>
      <c r="H664" s="19"/>
      <c r="I664" s="210">
        <v>4000</v>
      </c>
      <c r="J664" s="19"/>
      <c r="K664" s="210">
        <v>2084.2109999999998</v>
      </c>
      <c r="L664" s="19"/>
      <c r="M664" s="210">
        <v>2084.2109999999998</v>
      </c>
      <c r="N664" s="19"/>
      <c r="O664" s="214">
        <v>2998.7939999999999</v>
      </c>
      <c r="P664" s="19"/>
      <c r="Q664" s="214">
        <v>2998.7939999999999</v>
      </c>
      <c r="R664" s="19"/>
      <c r="S664" s="210">
        <v>1001</v>
      </c>
      <c r="T664" s="214"/>
      <c r="U664" s="210">
        <v>1001</v>
      </c>
      <c r="V664" s="19"/>
      <c r="W664" s="18"/>
      <c r="X664" s="137">
        <f t="shared" si="306"/>
        <v>0</v>
      </c>
    </row>
    <row r="665" spans="1:24" s="100" customFormat="1" ht="30">
      <c r="A665" s="53" t="s">
        <v>49</v>
      </c>
      <c r="B665" s="63" t="s">
        <v>289</v>
      </c>
      <c r="C665" s="80" t="s">
        <v>901</v>
      </c>
      <c r="D665" s="80" t="s">
        <v>773</v>
      </c>
      <c r="E665" s="296" t="s">
        <v>127</v>
      </c>
      <c r="F665" s="92" t="s">
        <v>905</v>
      </c>
      <c r="G665" s="210">
        <v>2105</v>
      </c>
      <c r="H665" s="19"/>
      <c r="I665" s="210">
        <v>2105</v>
      </c>
      <c r="J665" s="19"/>
      <c r="K665" s="210">
        <v>112.02</v>
      </c>
      <c r="L665" s="19"/>
      <c r="M665" s="210">
        <v>112.02</v>
      </c>
      <c r="N665" s="19"/>
      <c r="O665" s="214">
        <v>1601.2060000000001</v>
      </c>
      <c r="P665" s="19"/>
      <c r="Q665" s="214">
        <v>1601.2060000000001</v>
      </c>
      <c r="R665" s="19"/>
      <c r="S665" s="210">
        <v>503</v>
      </c>
      <c r="T665" s="214"/>
      <c r="U665" s="210">
        <v>503</v>
      </c>
      <c r="V665" s="19"/>
      <c r="W665" s="18"/>
      <c r="X665" s="137">
        <f t="shared" si="306"/>
        <v>0</v>
      </c>
    </row>
    <row r="666" spans="1:24" s="100" customFormat="1" ht="45">
      <c r="A666" s="53" t="s">
        <v>49</v>
      </c>
      <c r="B666" s="283" t="s">
        <v>906</v>
      </c>
      <c r="C666" s="202" t="s">
        <v>901</v>
      </c>
      <c r="D666" s="44"/>
      <c r="E666" s="296" t="s">
        <v>127</v>
      </c>
      <c r="F666" s="44" t="s">
        <v>907</v>
      </c>
      <c r="G666" s="210">
        <v>6949</v>
      </c>
      <c r="H666" s="19"/>
      <c r="I666" s="210">
        <v>6949</v>
      </c>
      <c r="J666" s="19"/>
      <c r="K666" s="210">
        <v>499.495</v>
      </c>
      <c r="L666" s="19"/>
      <c r="M666" s="210">
        <v>499.495</v>
      </c>
      <c r="N666" s="19"/>
      <c r="O666" s="214">
        <v>498</v>
      </c>
      <c r="P666" s="19"/>
      <c r="Q666" s="214">
        <v>498</v>
      </c>
      <c r="R666" s="19"/>
      <c r="S666" s="210">
        <v>6451</v>
      </c>
      <c r="T666" s="214"/>
      <c r="U666" s="210">
        <v>6451</v>
      </c>
      <c r="V666" s="19"/>
      <c r="W666" s="18"/>
      <c r="X666" s="137">
        <f t="shared" si="306"/>
        <v>0</v>
      </c>
    </row>
    <row r="667" spans="1:24" s="100" customFormat="1" ht="16.5">
      <c r="A667" s="42" t="s">
        <v>51</v>
      </c>
      <c r="B667" s="183" t="s">
        <v>24</v>
      </c>
      <c r="C667" s="18"/>
      <c r="D667" s="18"/>
      <c r="E667" s="18"/>
      <c r="F667" s="21"/>
      <c r="G667" s="39">
        <f>+G668+G675</f>
        <v>53617</v>
      </c>
      <c r="H667" s="19"/>
      <c r="I667" s="39">
        <f>+I668+I675</f>
        <v>52617</v>
      </c>
      <c r="J667" s="39">
        <f>+J668+J675</f>
        <v>1000</v>
      </c>
      <c r="K667" s="39">
        <f>+K668+K675</f>
        <v>4448.7649999999994</v>
      </c>
      <c r="L667" s="19"/>
      <c r="M667" s="39">
        <f>+M668+M675</f>
        <v>4448.7649999999994</v>
      </c>
      <c r="N667" s="19"/>
      <c r="O667" s="39">
        <f>+O668+O675</f>
        <v>10070</v>
      </c>
      <c r="P667" s="19"/>
      <c r="Q667" s="39">
        <f>+Q668+Q675</f>
        <v>10070</v>
      </c>
      <c r="R667" s="19"/>
      <c r="S667" s="39">
        <f>+S668+S675</f>
        <v>40111</v>
      </c>
      <c r="T667" s="19"/>
      <c r="U667" s="39">
        <f>+U668+U675</f>
        <v>40111</v>
      </c>
      <c r="V667" s="19"/>
      <c r="W667" s="18"/>
      <c r="X667" s="137">
        <f t="shared" si="306"/>
        <v>0</v>
      </c>
    </row>
    <row r="668" spans="1:24" s="100" customFormat="1" ht="16.5">
      <c r="A668" s="42" t="s">
        <v>17</v>
      </c>
      <c r="B668" s="280" t="s">
        <v>139</v>
      </c>
      <c r="C668" s="18"/>
      <c r="D668" s="18"/>
      <c r="E668" s="18"/>
      <c r="F668" s="21"/>
      <c r="G668" s="39">
        <f>SUM(G669:G674)</f>
        <v>33617</v>
      </c>
      <c r="H668" s="19"/>
      <c r="I668" s="203">
        <f>SUM(I669:I674)</f>
        <v>32617</v>
      </c>
      <c r="J668" s="203">
        <f>SUM(J669:J674)</f>
        <v>1000</v>
      </c>
      <c r="K668" s="39">
        <f>SUM(K669:K674)</f>
        <v>4448.7649999999994</v>
      </c>
      <c r="L668" s="19"/>
      <c r="M668" s="39">
        <f>SUM(M669:M674)</f>
        <v>4448.7649999999994</v>
      </c>
      <c r="N668" s="19"/>
      <c r="O668" s="39">
        <f>SUM(O669:O674)</f>
        <v>10070</v>
      </c>
      <c r="P668" s="19"/>
      <c r="Q668" s="39">
        <f>SUM(Q669:Q674)</f>
        <v>10070</v>
      </c>
      <c r="R668" s="19"/>
      <c r="S668" s="217">
        <f>SUM(S669:S674)</f>
        <v>22306</v>
      </c>
      <c r="T668" s="19"/>
      <c r="U668" s="217">
        <f>SUM(U669:U674)</f>
        <v>22306</v>
      </c>
      <c r="V668" s="19"/>
      <c r="W668" s="18"/>
      <c r="X668" s="137">
        <f t="shared" si="306"/>
        <v>0</v>
      </c>
    </row>
    <row r="669" spans="1:24" s="100" customFormat="1" ht="45">
      <c r="A669" s="53" t="s">
        <v>49</v>
      </c>
      <c r="B669" s="254" t="s">
        <v>290</v>
      </c>
      <c r="C669" s="11" t="s">
        <v>24</v>
      </c>
      <c r="D669" s="11"/>
      <c r="E669" s="260" t="s">
        <v>542</v>
      </c>
      <c r="F669" s="11" t="s">
        <v>1238</v>
      </c>
      <c r="G669" s="204">
        <v>4581</v>
      </c>
      <c r="H669" s="19"/>
      <c r="I669" s="204">
        <v>4581</v>
      </c>
      <c r="J669" s="19"/>
      <c r="K669" s="71"/>
      <c r="L669" s="19"/>
      <c r="M669" s="71"/>
      <c r="N669" s="19"/>
      <c r="O669" s="71">
        <v>2000</v>
      </c>
      <c r="P669" s="19"/>
      <c r="Q669" s="71">
        <v>2000</v>
      </c>
      <c r="R669" s="19"/>
      <c r="S669" s="214">
        <v>2581</v>
      </c>
      <c r="T669" s="214"/>
      <c r="U669" s="214">
        <v>2581</v>
      </c>
      <c r="V669" s="19"/>
      <c r="W669" s="18"/>
      <c r="X669" s="137">
        <f t="shared" si="306"/>
        <v>0</v>
      </c>
    </row>
    <row r="670" spans="1:24" s="100" customFormat="1" ht="30">
      <c r="A670" s="53" t="s">
        <v>49</v>
      </c>
      <c r="B670" s="197" t="s">
        <v>908</v>
      </c>
      <c r="C670" s="79" t="s">
        <v>787</v>
      </c>
      <c r="D670" s="79" t="s">
        <v>909</v>
      </c>
      <c r="E670" s="260" t="s">
        <v>127</v>
      </c>
      <c r="F670" s="56" t="s">
        <v>910</v>
      </c>
      <c r="G670" s="204">
        <v>3970</v>
      </c>
      <c r="H670" s="19"/>
      <c r="I670" s="204">
        <v>3970</v>
      </c>
      <c r="J670" s="19"/>
      <c r="K670" s="71">
        <v>3970</v>
      </c>
      <c r="L670" s="19"/>
      <c r="M670" s="71">
        <v>3970</v>
      </c>
      <c r="N670" s="19"/>
      <c r="O670" s="71">
        <v>1736</v>
      </c>
      <c r="P670" s="19"/>
      <c r="Q670" s="71">
        <v>1736</v>
      </c>
      <c r="R670" s="19"/>
      <c r="S670" s="214">
        <v>1993</v>
      </c>
      <c r="T670" s="214"/>
      <c r="U670" s="214">
        <v>1993</v>
      </c>
      <c r="V670" s="19"/>
      <c r="W670" s="18"/>
      <c r="X670" s="137">
        <f t="shared" si="306"/>
        <v>0</v>
      </c>
    </row>
    <row r="671" spans="1:24" s="100" customFormat="1" ht="30">
      <c r="A671" s="53" t="s">
        <v>49</v>
      </c>
      <c r="B671" s="93" t="s">
        <v>291</v>
      </c>
      <c r="C671" s="65" t="s">
        <v>787</v>
      </c>
      <c r="D671" s="65" t="s">
        <v>911</v>
      </c>
      <c r="E671" s="260" t="s">
        <v>309</v>
      </c>
      <c r="F671" s="11" t="s">
        <v>292</v>
      </c>
      <c r="G671" s="204">
        <v>9000</v>
      </c>
      <c r="H671" s="19"/>
      <c r="I671" s="204">
        <v>9000</v>
      </c>
      <c r="J671" s="19"/>
      <c r="K671" s="71">
        <v>47</v>
      </c>
      <c r="L671" s="19"/>
      <c r="M671" s="71">
        <v>47</v>
      </c>
      <c r="N671" s="19"/>
      <c r="O671" s="71">
        <v>2368</v>
      </c>
      <c r="P671" s="19"/>
      <c r="Q671" s="71">
        <v>2368</v>
      </c>
      <c r="R671" s="19"/>
      <c r="S671" s="214">
        <v>6632</v>
      </c>
      <c r="T671" s="214"/>
      <c r="U671" s="214">
        <v>6632</v>
      </c>
      <c r="V671" s="19"/>
      <c r="W671" s="18"/>
      <c r="X671" s="137">
        <f t="shared" si="306"/>
        <v>0</v>
      </c>
    </row>
    <row r="672" spans="1:24" s="100" customFormat="1" ht="30">
      <c r="A672" s="53" t="s">
        <v>49</v>
      </c>
      <c r="B672" s="94" t="s">
        <v>293</v>
      </c>
      <c r="C672" s="211" t="s">
        <v>912</v>
      </c>
      <c r="D672" s="202" t="s">
        <v>913</v>
      </c>
      <c r="E672" s="260" t="s">
        <v>309</v>
      </c>
      <c r="F672" s="11" t="s">
        <v>294</v>
      </c>
      <c r="G672" s="204">
        <v>3000</v>
      </c>
      <c r="H672" s="19"/>
      <c r="I672" s="204">
        <v>3000</v>
      </c>
      <c r="J672" s="19"/>
      <c r="K672" s="71">
        <v>120.471</v>
      </c>
      <c r="L672" s="19"/>
      <c r="M672" s="71">
        <v>120.471</v>
      </c>
      <c r="N672" s="19"/>
      <c r="O672" s="71">
        <v>790</v>
      </c>
      <c r="P672" s="19"/>
      <c r="Q672" s="71">
        <v>790</v>
      </c>
      <c r="R672" s="19"/>
      <c r="S672" s="214">
        <v>2210</v>
      </c>
      <c r="T672" s="214"/>
      <c r="U672" s="214">
        <v>2210</v>
      </c>
      <c r="V672" s="19"/>
      <c r="W672" s="18"/>
      <c r="X672" s="137">
        <f t="shared" si="306"/>
        <v>0</v>
      </c>
    </row>
    <row r="673" spans="1:24" s="100" customFormat="1" ht="30">
      <c r="A673" s="53" t="s">
        <v>49</v>
      </c>
      <c r="B673" s="94" t="s">
        <v>295</v>
      </c>
      <c r="C673" s="211" t="s">
        <v>880</v>
      </c>
      <c r="D673" s="202" t="s">
        <v>914</v>
      </c>
      <c r="E673" s="260" t="s">
        <v>309</v>
      </c>
      <c r="F673" s="11" t="s">
        <v>296</v>
      </c>
      <c r="G673" s="204">
        <v>6000</v>
      </c>
      <c r="H673" s="19"/>
      <c r="I673" s="204">
        <v>6000</v>
      </c>
      <c r="J673" s="19"/>
      <c r="K673" s="71">
        <v>311.2940000000001</v>
      </c>
      <c r="L673" s="19"/>
      <c r="M673" s="71">
        <v>311.2940000000001</v>
      </c>
      <c r="N673" s="19"/>
      <c r="O673" s="71">
        <v>1579</v>
      </c>
      <c r="P673" s="19"/>
      <c r="Q673" s="71">
        <v>1579</v>
      </c>
      <c r="R673" s="19"/>
      <c r="S673" s="214">
        <v>4421</v>
      </c>
      <c r="T673" s="214"/>
      <c r="U673" s="214">
        <v>4421</v>
      </c>
      <c r="V673" s="19"/>
      <c r="W673" s="18"/>
      <c r="X673" s="137">
        <f t="shared" si="306"/>
        <v>0</v>
      </c>
    </row>
    <row r="674" spans="1:24" s="100" customFormat="1" ht="30">
      <c r="A674" s="53" t="s">
        <v>49</v>
      </c>
      <c r="B674" s="94" t="s">
        <v>297</v>
      </c>
      <c r="C674" s="211" t="s">
        <v>781</v>
      </c>
      <c r="D674" s="202" t="s">
        <v>811</v>
      </c>
      <c r="E674" s="260" t="s">
        <v>309</v>
      </c>
      <c r="F674" s="11" t="s">
        <v>298</v>
      </c>
      <c r="G674" s="204">
        <v>7066</v>
      </c>
      <c r="H674" s="19"/>
      <c r="I674" s="204">
        <v>6066</v>
      </c>
      <c r="J674" s="25">
        <v>1000</v>
      </c>
      <c r="K674" s="71">
        <v>0</v>
      </c>
      <c r="L674" s="19"/>
      <c r="M674" s="71">
        <v>0</v>
      </c>
      <c r="N674" s="19"/>
      <c r="O674" s="71">
        <v>1597</v>
      </c>
      <c r="P674" s="19"/>
      <c r="Q674" s="71">
        <v>1597</v>
      </c>
      <c r="R674" s="19"/>
      <c r="S674" s="214">
        <v>4469</v>
      </c>
      <c r="T674" s="214"/>
      <c r="U674" s="214">
        <v>4469</v>
      </c>
      <c r="V674" s="19"/>
      <c r="W674" s="18"/>
      <c r="X674" s="137">
        <f t="shared" si="306"/>
        <v>0</v>
      </c>
    </row>
    <row r="675" spans="1:24" s="100" customFormat="1" ht="16.5">
      <c r="A675" s="51" t="s">
        <v>52</v>
      </c>
      <c r="B675" s="280" t="s">
        <v>527</v>
      </c>
      <c r="C675" s="18"/>
      <c r="D675" s="18"/>
      <c r="E675" s="281"/>
      <c r="F675" s="11"/>
      <c r="G675" s="194">
        <f t="shared" ref="G675" si="311">SUM(G676:G685)</f>
        <v>20000</v>
      </c>
      <c r="H675" s="19"/>
      <c r="I675" s="194">
        <f t="shared" ref="I675" si="312">SUM(I676:I685)</f>
        <v>20000</v>
      </c>
      <c r="J675" s="19"/>
      <c r="K675" s="156">
        <f>SUM(K676:K685)</f>
        <v>0</v>
      </c>
      <c r="L675" s="19"/>
      <c r="M675" s="156">
        <f>SUM(M676:M685)</f>
        <v>0</v>
      </c>
      <c r="N675" s="19"/>
      <c r="O675" s="156">
        <f>SUM(O676:O685)</f>
        <v>0</v>
      </c>
      <c r="P675" s="19"/>
      <c r="Q675" s="203">
        <f>SUM(Q676:Q685)</f>
        <v>0</v>
      </c>
      <c r="R675" s="19"/>
      <c r="S675" s="156">
        <f t="shared" ref="S675" si="313">SUM(S676:S685)</f>
        <v>17805</v>
      </c>
      <c r="T675" s="19"/>
      <c r="U675" s="156">
        <f t="shared" ref="U675" si="314">SUM(U676:U685)</f>
        <v>17805</v>
      </c>
      <c r="V675" s="19"/>
      <c r="W675" s="18"/>
      <c r="X675" s="137">
        <f t="shared" si="306"/>
        <v>0</v>
      </c>
    </row>
    <row r="676" spans="1:24" s="100" customFormat="1" ht="30">
      <c r="A676" s="53" t="s">
        <v>49</v>
      </c>
      <c r="B676" s="94" t="s">
        <v>1239</v>
      </c>
      <c r="C676" s="202" t="s">
        <v>781</v>
      </c>
      <c r="D676" s="202" t="s">
        <v>509</v>
      </c>
      <c r="E676" s="260">
        <v>2025</v>
      </c>
      <c r="F676" s="11" t="s">
        <v>1240</v>
      </c>
      <c r="G676" s="248">
        <v>1000</v>
      </c>
      <c r="H676" s="19"/>
      <c r="I676" s="248">
        <v>1000</v>
      </c>
      <c r="J676" s="19"/>
      <c r="K676" s="71"/>
      <c r="L676" s="19"/>
      <c r="M676" s="71"/>
      <c r="N676" s="19"/>
      <c r="O676" s="71"/>
      <c r="P676" s="19"/>
      <c r="Q676" s="71"/>
      <c r="R676" s="19"/>
      <c r="S676" s="213">
        <v>890</v>
      </c>
      <c r="T676" s="214"/>
      <c r="U676" s="213">
        <v>890</v>
      </c>
      <c r="V676" s="19"/>
      <c r="W676" s="18"/>
      <c r="X676" s="137">
        <f t="shared" si="306"/>
        <v>0</v>
      </c>
    </row>
    <row r="677" spans="1:24" s="100" customFormat="1" ht="30">
      <c r="A677" s="53" t="s">
        <v>49</v>
      </c>
      <c r="B677" s="94" t="s">
        <v>915</v>
      </c>
      <c r="C677" s="211" t="s">
        <v>880</v>
      </c>
      <c r="D677" s="187" t="s">
        <v>671</v>
      </c>
      <c r="E677" s="260">
        <v>2025</v>
      </c>
      <c r="F677" s="11" t="s">
        <v>1241</v>
      </c>
      <c r="G677" s="188">
        <v>2500</v>
      </c>
      <c r="H677" s="19"/>
      <c r="I677" s="188">
        <v>2500</v>
      </c>
      <c r="J677" s="19"/>
      <c r="K677" s="71"/>
      <c r="L677" s="19"/>
      <c r="M677" s="71"/>
      <c r="N677" s="19"/>
      <c r="O677" s="71"/>
      <c r="P677" s="19"/>
      <c r="Q677" s="71"/>
      <c r="R677" s="19"/>
      <c r="S677" s="213">
        <v>2226</v>
      </c>
      <c r="T677" s="214"/>
      <c r="U677" s="213">
        <v>2226</v>
      </c>
      <c r="V677" s="19"/>
      <c r="W677" s="18"/>
      <c r="X677" s="137">
        <f t="shared" si="306"/>
        <v>0</v>
      </c>
    </row>
    <row r="678" spans="1:24" s="100" customFormat="1" ht="30">
      <c r="A678" s="53" t="s">
        <v>49</v>
      </c>
      <c r="B678" s="93" t="s">
        <v>916</v>
      </c>
      <c r="C678" s="65" t="s">
        <v>880</v>
      </c>
      <c r="D678" s="65" t="s">
        <v>509</v>
      </c>
      <c r="E678" s="260">
        <v>2025</v>
      </c>
      <c r="F678" s="11" t="s">
        <v>1242</v>
      </c>
      <c r="G678" s="248">
        <v>1000</v>
      </c>
      <c r="H678" s="19"/>
      <c r="I678" s="248">
        <v>1000</v>
      </c>
      <c r="J678" s="19"/>
      <c r="K678" s="71"/>
      <c r="L678" s="19"/>
      <c r="M678" s="71"/>
      <c r="N678" s="19"/>
      <c r="O678" s="71"/>
      <c r="P678" s="19"/>
      <c r="Q678" s="71"/>
      <c r="R678" s="19"/>
      <c r="S678" s="213">
        <v>890</v>
      </c>
      <c r="T678" s="214"/>
      <c r="U678" s="213">
        <v>890</v>
      </c>
      <c r="V678" s="19"/>
      <c r="W678" s="18"/>
      <c r="X678" s="137">
        <f t="shared" si="306"/>
        <v>0</v>
      </c>
    </row>
    <row r="679" spans="1:24" s="100" customFormat="1" ht="30">
      <c r="A679" s="53" t="s">
        <v>49</v>
      </c>
      <c r="B679" s="93" t="s">
        <v>1243</v>
      </c>
      <c r="C679" s="65" t="s">
        <v>880</v>
      </c>
      <c r="D679" s="65" t="s">
        <v>509</v>
      </c>
      <c r="E679" s="260">
        <v>2025</v>
      </c>
      <c r="F679" s="11" t="s">
        <v>1244</v>
      </c>
      <c r="G679" s="248">
        <v>1000</v>
      </c>
      <c r="H679" s="19"/>
      <c r="I679" s="248">
        <v>1000</v>
      </c>
      <c r="J679" s="19"/>
      <c r="K679" s="71"/>
      <c r="L679" s="19"/>
      <c r="M679" s="71"/>
      <c r="N679" s="19"/>
      <c r="O679" s="71"/>
      <c r="P679" s="19"/>
      <c r="Q679" s="71"/>
      <c r="R679" s="19"/>
      <c r="S679" s="213">
        <v>890</v>
      </c>
      <c r="T679" s="214"/>
      <c r="U679" s="213">
        <v>890</v>
      </c>
      <c r="V679" s="19"/>
      <c r="W679" s="18"/>
      <c r="X679" s="137">
        <f t="shared" si="306"/>
        <v>0</v>
      </c>
    </row>
    <row r="680" spans="1:24" s="100" customFormat="1" ht="60">
      <c r="A680" s="53" t="s">
        <v>49</v>
      </c>
      <c r="B680" s="50" t="s">
        <v>917</v>
      </c>
      <c r="C680" s="211" t="s">
        <v>880</v>
      </c>
      <c r="D680" s="187" t="s">
        <v>918</v>
      </c>
      <c r="E680" s="260">
        <v>2025</v>
      </c>
      <c r="F680" s="11" t="s">
        <v>1245</v>
      </c>
      <c r="G680" s="188">
        <v>2000</v>
      </c>
      <c r="H680" s="19"/>
      <c r="I680" s="188">
        <v>2000</v>
      </c>
      <c r="J680" s="19"/>
      <c r="K680" s="71"/>
      <c r="L680" s="19"/>
      <c r="M680" s="71"/>
      <c r="N680" s="19"/>
      <c r="O680" s="71"/>
      <c r="P680" s="19"/>
      <c r="Q680" s="71"/>
      <c r="R680" s="19"/>
      <c r="S680" s="213">
        <v>1781</v>
      </c>
      <c r="T680" s="214"/>
      <c r="U680" s="213">
        <v>1781</v>
      </c>
      <c r="V680" s="19"/>
      <c r="W680" s="18"/>
      <c r="X680" s="137">
        <f t="shared" si="306"/>
        <v>0</v>
      </c>
    </row>
    <row r="681" spans="1:24" s="100" customFormat="1" ht="30">
      <c r="A681" s="53" t="s">
        <v>49</v>
      </c>
      <c r="B681" s="94" t="s">
        <v>919</v>
      </c>
      <c r="C681" s="211" t="s">
        <v>912</v>
      </c>
      <c r="D681" s="202" t="s">
        <v>913</v>
      </c>
      <c r="E681" s="260">
        <v>2025</v>
      </c>
      <c r="F681" s="11" t="s">
        <v>1246</v>
      </c>
      <c r="G681" s="248">
        <v>3000</v>
      </c>
      <c r="H681" s="19"/>
      <c r="I681" s="248">
        <v>3000</v>
      </c>
      <c r="J681" s="19"/>
      <c r="K681" s="71"/>
      <c r="L681" s="19"/>
      <c r="M681" s="71"/>
      <c r="N681" s="19"/>
      <c r="O681" s="71"/>
      <c r="P681" s="19"/>
      <c r="Q681" s="71"/>
      <c r="R681" s="19"/>
      <c r="S681" s="213">
        <v>2671</v>
      </c>
      <c r="T681" s="214"/>
      <c r="U681" s="213">
        <v>2671</v>
      </c>
      <c r="V681" s="19"/>
      <c r="W681" s="18"/>
      <c r="X681" s="137">
        <f t="shared" si="306"/>
        <v>0</v>
      </c>
    </row>
    <row r="682" spans="1:24" s="100" customFormat="1" ht="45">
      <c r="A682" s="53" t="s">
        <v>49</v>
      </c>
      <c r="B682" s="94" t="s">
        <v>1247</v>
      </c>
      <c r="C682" s="211" t="s">
        <v>837</v>
      </c>
      <c r="D682" s="202" t="s">
        <v>492</v>
      </c>
      <c r="E682" s="260">
        <v>2025</v>
      </c>
      <c r="F682" s="11" t="s">
        <v>1248</v>
      </c>
      <c r="G682" s="248">
        <v>600</v>
      </c>
      <c r="H682" s="19"/>
      <c r="I682" s="248">
        <v>600</v>
      </c>
      <c r="J682" s="19"/>
      <c r="K682" s="71"/>
      <c r="L682" s="19"/>
      <c r="M682" s="71"/>
      <c r="N682" s="19"/>
      <c r="O682" s="71"/>
      <c r="P682" s="19"/>
      <c r="Q682" s="71"/>
      <c r="R682" s="19"/>
      <c r="S682" s="213">
        <v>534</v>
      </c>
      <c r="T682" s="214"/>
      <c r="U682" s="213">
        <v>534</v>
      </c>
      <c r="V682" s="19"/>
      <c r="W682" s="18"/>
      <c r="X682" s="137">
        <f t="shared" si="306"/>
        <v>0</v>
      </c>
    </row>
    <row r="683" spans="1:24" s="100" customFormat="1" ht="30">
      <c r="A683" s="53" t="s">
        <v>49</v>
      </c>
      <c r="B683" s="245" t="s">
        <v>920</v>
      </c>
      <c r="C683" s="247" t="s">
        <v>880</v>
      </c>
      <c r="D683" s="247" t="s">
        <v>896</v>
      </c>
      <c r="E683" s="260">
        <v>2025</v>
      </c>
      <c r="F683" s="11" t="s">
        <v>1249</v>
      </c>
      <c r="G683" s="248">
        <v>5500</v>
      </c>
      <c r="H683" s="19"/>
      <c r="I683" s="248">
        <v>5500</v>
      </c>
      <c r="J683" s="19"/>
      <c r="K683" s="71"/>
      <c r="L683" s="19"/>
      <c r="M683" s="71"/>
      <c r="N683" s="19"/>
      <c r="O683" s="71"/>
      <c r="P683" s="19"/>
      <c r="Q683" s="71"/>
      <c r="R683" s="19"/>
      <c r="S683" s="213">
        <v>4896</v>
      </c>
      <c r="T683" s="214"/>
      <c r="U683" s="213">
        <v>4896</v>
      </c>
      <c r="V683" s="19"/>
      <c r="W683" s="18"/>
      <c r="X683" s="137">
        <f t="shared" si="306"/>
        <v>0</v>
      </c>
    </row>
    <row r="684" spans="1:24" s="100" customFormat="1" ht="30">
      <c r="A684" s="53" t="s">
        <v>49</v>
      </c>
      <c r="B684" s="245" t="s">
        <v>921</v>
      </c>
      <c r="C684" s="247" t="s">
        <v>792</v>
      </c>
      <c r="D684" s="247" t="s">
        <v>922</v>
      </c>
      <c r="E684" s="260">
        <v>2025</v>
      </c>
      <c r="F684" s="11" t="s">
        <v>1250</v>
      </c>
      <c r="G684" s="248">
        <v>2000</v>
      </c>
      <c r="H684" s="19"/>
      <c r="I684" s="248">
        <v>2000</v>
      </c>
      <c r="J684" s="19"/>
      <c r="K684" s="71"/>
      <c r="L684" s="19"/>
      <c r="M684" s="71"/>
      <c r="N684" s="19"/>
      <c r="O684" s="71"/>
      <c r="P684" s="19"/>
      <c r="Q684" s="71"/>
      <c r="R684" s="19"/>
      <c r="S684" s="213">
        <v>1781</v>
      </c>
      <c r="T684" s="214"/>
      <c r="U684" s="213">
        <v>1781</v>
      </c>
      <c r="V684" s="19"/>
      <c r="W684" s="18"/>
      <c r="X684" s="137">
        <f t="shared" si="306"/>
        <v>0</v>
      </c>
    </row>
    <row r="685" spans="1:24" s="100" customFormat="1" ht="30">
      <c r="A685" s="53" t="s">
        <v>49</v>
      </c>
      <c r="B685" s="245" t="s">
        <v>923</v>
      </c>
      <c r="C685" s="247" t="s">
        <v>912</v>
      </c>
      <c r="D685" s="247" t="s">
        <v>509</v>
      </c>
      <c r="E685" s="260">
        <v>2025</v>
      </c>
      <c r="F685" s="11" t="s">
        <v>1251</v>
      </c>
      <c r="G685" s="248">
        <v>1400</v>
      </c>
      <c r="H685" s="19"/>
      <c r="I685" s="248">
        <v>1400</v>
      </c>
      <c r="J685" s="19"/>
      <c r="K685" s="71"/>
      <c r="L685" s="19"/>
      <c r="M685" s="71"/>
      <c r="N685" s="19"/>
      <c r="O685" s="71"/>
      <c r="P685" s="19"/>
      <c r="Q685" s="71"/>
      <c r="R685" s="19"/>
      <c r="S685" s="213">
        <v>1246</v>
      </c>
      <c r="T685" s="214"/>
      <c r="U685" s="213">
        <v>1246</v>
      </c>
      <c r="V685" s="19"/>
      <c r="W685" s="18"/>
      <c r="X685" s="137">
        <f t="shared" si="306"/>
        <v>0</v>
      </c>
    </row>
    <row r="686" spans="1:24" s="100" customFormat="1" ht="16.5">
      <c r="A686" s="42" t="s">
        <v>53</v>
      </c>
      <c r="B686" s="183" t="s">
        <v>31</v>
      </c>
      <c r="C686" s="18"/>
      <c r="D686" s="18"/>
      <c r="E686" s="18"/>
      <c r="F686" s="21"/>
      <c r="G686" s="39">
        <f>G687+G694</f>
        <v>35694</v>
      </c>
      <c r="H686" s="19"/>
      <c r="I686" s="39">
        <f>I687+I694</f>
        <v>35694</v>
      </c>
      <c r="J686" s="19"/>
      <c r="K686" s="39">
        <f>K687+K694</f>
        <v>2121</v>
      </c>
      <c r="L686" s="19"/>
      <c r="M686" s="39">
        <f>M687+M694</f>
        <v>2121</v>
      </c>
      <c r="N686" s="19"/>
      <c r="O686" s="39">
        <f>O687+O694</f>
        <v>10138.036</v>
      </c>
      <c r="P686" s="19"/>
      <c r="Q686" s="39">
        <f>Q687+Q694</f>
        <v>10138.036</v>
      </c>
      <c r="R686" s="19"/>
      <c r="S686" s="39">
        <f>S687+S694</f>
        <v>24234</v>
      </c>
      <c r="T686" s="19"/>
      <c r="U686" s="39">
        <f>U687+U694</f>
        <v>24234</v>
      </c>
      <c r="V686" s="19"/>
      <c r="W686" s="18"/>
      <c r="X686" s="137">
        <f t="shared" si="306"/>
        <v>0</v>
      </c>
    </row>
    <row r="687" spans="1:24" s="100" customFormat="1" ht="16.5">
      <c r="A687" s="42" t="s">
        <v>17</v>
      </c>
      <c r="B687" s="280" t="s">
        <v>139</v>
      </c>
      <c r="C687" s="18"/>
      <c r="D687" s="18"/>
      <c r="E687" s="18"/>
      <c r="F687" s="21"/>
      <c r="G687" s="216">
        <f t="shared" ref="G687" si="315">SUM(G688:G693)</f>
        <v>23650</v>
      </c>
      <c r="H687" s="19"/>
      <c r="I687" s="216">
        <f t="shared" ref="I687" si="316">SUM(I688:I693)</f>
        <v>23650</v>
      </c>
      <c r="J687" s="19"/>
      <c r="K687" s="216">
        <f t="shared" ref="K687" si="317">SUM(K688:K693)</f>
        <v>2121</v>
      </c>
      <c r="L687" s="19"/>
      <c r="M687" s="216">
        <f t="shared" ref="M687" si="318">SUM(M688:M693)</f>
        <v>2121</v>
      </c>
      <c r="N687" s="19"/>
      <c r="O687" s="39">
        <f>SUM(O688:O693)</f>
        <v>10138.036</v>
      </c>
      <c r="P687" s="19"/>
      <c r="Q687" s="39">
        <f>SUM(Q688:Q693)</f>
        <v>10138.036</v>
      </c>
      <c r="R687" s="19"/>
      <c r="S687" s="262">
        <f t="shared" ref="S687:U687" si="319">SUM(S688:S693)</f>
        <v>13511</v>
      </c>
      <c r="T687" s="19"/>
      <c r="U687" s="262">
        <f t="shared" si="319"/>
        <v>13511</v>
      </c>
      <c r="V687" s="19"/>
      <c r="W687" s="18"/>
      <c r="X687" s="137">
        <f t="shared" si="306"/>
        <v>0</v>
      </c>
    </row>
    <row r="688" spans="1:24" s="100" customFormat="1" ht="45">
      <c r="A688" s="53" t="s">
        <v>49</v>
      </c>
      <c r="B688" s="54" t="s">
        <v>924</v>
      </c>
      <c r="C688" s="21" t="s">
        <v>846</v>
      </c>
      <c r="D688" s="18"/>
      <c r="E688" s="187" t="s">
        <v>309</v>
      </c>
      <c r="F688" s="67" t="s">
        <v>925</v>
      </c>
      <c r="G688" s="213">
        <v>5300</v>
      </c>
      <c r="H688" s="19"/>
      <c r="I688" s="213">
        <v>5300</v>
      </c>
      <c r="J688" s="19"/>
      <c r="K688" s="215">
        <v>479</v>
      </c>
      <c r="L688" s="19"/>
      <c r="M688" s="215">
        <v>479</v>
      </c>
      <c r="N688" s="19"/>
      <c r="O688" s="207">
        <v>2404</v>
      </c>
      <c r="P688" s="19"/>
      <c r="Q688" s="207">
        <v>2404</v>
      </c>
      <c r="R688" s="19"/>
      <c r="S688" s="158">
        <v>2896</v>
      </c>
      <c r="T688" s="19"/>
      <c r="U688" s="158">
        <v>2896</v>
      </c>
      <c r="V688" s="205"/>
      <c r="W688" s="18"/>
      <c r="X688" s="137">
        <f t="shared" si="306"/>
        <v>0</v>
      </c>
    </row>
    <row r="689" spans="1:24" s="100" customFormat="1" ht="30">
      <c r="A689" s="53" t="s">
        <v>49</v>
      </c>
      <c r="B689" s="54" t="s">
        <v>926</v>
      </c>
      <c r="C689" s="21" t="s">
        <v>540</v>
      </c>
      <c r="D689" s="18"/>
      <c r="E689" s="187" t="s">
        <v>309</v>
      </c>
      <c r="F689" s="67" t="s">
        <v>927</v>
      </c>
      <c r="G689" s="213">
        <v>4000</v>
      </c>
      <c r="H689" s="19"/>
      <c r="I689" s="213">
        <v>4000</v>
      </c>
      <c r="J689" s="19"/>
      <c r="K689" s="215">
        <v>226</v>
      </c>
      <c r="L689" s="19"/>
      <c r="M689" s="215">
        <v>226</v>
      </c>
      <c r="N689" s="19"/>
      <c r="O689" s="207">
        <v>1512</v>
      </c>
      <c r="P689" s="19"/>
      <c r="Q689" s="207">
        <v>1512</v>
      </c>
      <c r="R689" s="19"/>
      <c r="S689" s="158">
        <v>2488</v>
      </c>
      <c r="T689" s="19"/>
      <c r="U689" s="158">
        <v>2488</v>
      </c>
      <c r="V689" s="205"/>
      <c r="W689" s="18"/>
      <c r="X689" s="137">
        <f t="shared" si="306"/>
        <v>0</v>
      </c>
    </row>
    <row r="690" spans="1:24" s="100" customFormat="1" ht="45">
      <c r="A690" s="53" t="s">
        <v>49</v>
      </c>
      <c r="B690" s="54" t="s">
        <v>928</v>
      </c>
      <c r="C690" s="21" t="s">
        <v>540</v>
      </c>
      <c r="D690" s="18"/>
      <c r="E690" s="187" t="s">
        <v>309</v>
      </c>
      <c r="F690" s="21" t="s">
        <v>929</v>
      </c>
      <c r="G690" s="213">
        <v>2100</v>
      </c>
      <c r="H690" s="19"/>
      <c r="I690" s="213">
        <v>2100</v>
      </c>
      <c r="J690" s="19"/>
      <c r="K690" s="215">
        <v>110</v>
      </c>
      <c r="L690" s="19"/>
      <c r="M690" s="215">
        <v>110</v>
      </c>
      <c r="N690" s="19"/>
      <c r="O690" s="207">
        <v>794</v>
      </c>
      <c r="P690" s="19"/>
      <c r="Q690" s="207">
        <v>794</v>
      </c>
      <c r="R690" s="19"/>
      <c r="S690" s="158">
        <v>1306</v>
      </c>
      <c r="T690" s="19"/>
      <c r="U690" s="158">
        <v>1306</v>
      </c>
      <c r="V690" s="205"/>
      <c r="W690" s="18"/>
      <c r="X690" s="137">
        <f t="shared" si="306"/>
        <v>0</v>
      </c>
    </row>
    <row r="691" spans="1:24" s="100" customFormat="1" ht="30">
      <c r="A691" s="53" t="s">
        <v>49</v>
      </c>
      <c r="B691" s="54" t="s">
        <v>930</v>
      </c>
      <c r="C691" s="21" t="s">
        <v>822</v>
      </c>
      <c r="D691" s="18"/>
      <c r="E691" s="187" t="s">
        <v>309</v>
      </c>
      <c r="F691" s="21" t="s">
        <v>931</v>
      </c>
      <c r="G691" s="213">
        <v>1100</v>
      </c>
      <c r="H691" s="19"/>
      <c r="I691" s="213">
        <v>1100</v>
      </c>
      <c r="J691" s="19"/>
      <c r="K691" s="215">
        <v>268</v>
      </c>
      <c r="L691" s="19"/>
      <c r="M691" s="215">
        <v>268</v>
      </c>
      <c r="N691" s="19"/>
      <c r="O691" s="207">
        <v>416</v>
      </c>
      <c r="P691" s="19"/>
      <c r="Q691" s="207">
        <v>416</v>
      </c>
      <c r="R691" s="19"/>
      <c r="S691" s="158">
        <v>684</v>
      </c>
      <c r="T691" s="19"/>
      <c r="U691" s="158">
        <v>684</v>
      </c>
      <c r="V691" s="205"/>
      <c r="W691" s="18"/>
      <c r="X691" s="137">
        <f t="shared" si="306"/>
        <v>0</v>
      </c>
    </row>
    <row r="692" spans="1:24" s="100" customFormat="1" ht="45">
      <c r="A692" s="53" t="s">
        <v>49</v>
      </c>
      <c r="B692" s="54" t="s">
        <v>932</v>
      </c>
      <c r="C692" s="21" t="s">
        <v>822</v>
      </c>
      <c r="D692" s="18"/>
      <c r="E692" s="187" t="s">
        <v>309</v>
      </c>
      <c r="F692" s="21" t="s">
        <v>933</v>
      </c>
      <c r="G692" s="213">
        <v>5300</v>
      </c>
      <c r="H692" s="19"/>
      <c r="I692" s="213">
        <v>5300</v>
      </c>
      <c r="J692" s="19"/>
      <c r="K692" s="215">
        <v>755</v>
      </c>
      <c r="L692" s="19"/>
      <c r="M692" s="215">
        <v>755</v>
      </c>
      <c r="N692" s="19"/>
      <c r="O692" s="207">
        <v>2003</v>
      </c>
      <c r="P692" s="19"/>
      <c r="Q692" s="207">
        <v>2003</v>
      </c>
      <c r="R692" s="19"/>
      <c r="S692" s="158">
        <v>3297</v>
      </c>
      <c r="T692" s="19"/>
      <c r="U692" s="158">
        <v>3297</v>
      </c>
      <c r="V692" s="205"/>
      <c r="W692" s="18"/>
      <c r="X692" s="137">
        <f t="shared" si="306"/>
        <v>0</v>
      </c>
    </row>
    <row r="693" spans="1:24" s="100" customFormat="1" ht="30">
      <c r="A693" s="53" t="s">
        <v>49</v>
      </c>
      <c r="B693" s="54" t="s">
        <v>934</v>
      </c>
      <c r="C693" s="21" t="s">
        <v>846</v>
      </c>
      <c r="D693" s="18"/>
      <c r="E693" s="187" t="s">
        <v>309</v>
      </c>
      <c r="F693" s="21" t="s">
        <v>935</v>
      </c>
      <c r="G693" s="213">
        <v>5850</v>
      </c>
      <c r="H693" s="19"/>
      <c r="I693" s="213">
        <v>5850</v>
      </c>
      <c r="J693" s="19"/>
      <c r="K693" s="215">
        <v>283</v>
      </c>
      <c r="L693" s="19"/>
      <c r="M693" s="215">
        <v>283</v>
      </c>
      <c r="N693" s="19"/>
      <c r="O693" s="207">
        <v>3009.0360000000001</v>
      </c>
      <c r="P693" s="19"/>
      <c r="Q693" s="207">
        <v>3009.0360000000001</v>
      </c>
      <c r="R693" s="19"/>
      <c r="S693" s="158">
        <v>2840</v>
      </c>
      <c r="T693" s="19"/>
      <c r="U693" s="158">
        <v>2840</v>
      </c>
      <c r="V693" s="205"/>
      <c r="W693" s="18"/>
      <c r="X693" s="137">
        <f t="shared" si="306"/>
        <v>0</v>
      </c>
    </row>
    <row r="694" spans="1:24" s="100" customFormat="1" ht="16.5">
      <c r="A694" s="51" t="s">
        <v>52</v>
      </c>
      <c r="B694" s="280" t="s">
        <v>527</v>
      </c>
      <c r="C694" s="18"/>
      <c r="D694" s="18"/>
      <c r="E694" s="18"/>
      <c r="F694" s="21"/>
      <c r="G694" s="194">
        <f t="shared" ref="G694" si="320">SUM(G695:G702)</f>
        <v>12044</v>
      </c>
      <c r="H694" s="19"/>
      <c r="I694" s="194">
        <f t="shared" ref="I694" si="321">SUM(I695:I702)</f>
        <v>12044</v>
      </c>
      <c r="J694" s="19"/>
      <c r="K694" s="216">
        <f t="shared" ref="K694:Q694" si="322">K695</f>
        <v>0</v>
      </c>
      <c r="L694" s="19"/>
      <c r="M694" s="216">
        <f t="shared" si="322"/>
        <v>0</v>
      </c>
      <c r="N694" s="19"/>
      <c r="O694" s="216">
        <f t="shared" si="322"/>
        <v>0</v>
      </c>
      <c r="P694" s="19"/>
      <c r="Q694" s="216">
        <f t="shared" si="322"/>
        <v>0</v>
      </c>
      <c r="R694" s="19"/>
      <c r="S694" s="156">
        <f t="shared" ref="S694" si="323">SUM(S695:S702)</f>
        <v>10723</v>
      </c>
      <c r="T694" s="19"/>
      <c r="U694" s="156">
        <f t="shared" ref="U694" si="324">SUM(U695:U702)</f>
        <v>10723</v>
      </c>
      <c r="V694" s="19"/>
      <c r="W694" s="18"/>
      <c r="X694" s="137">
        <f t="shared" si="306"/>
        <v>0</v>
      </c>
    </row>
    <row r="695" spans="1:24" s="100" customFormat="1" ht="30">
      <c r="A695" s="53" t="s">
        <v>49</v>
      </c>
      <c r="B695" s="50" t="s">
        <v>936</v>
      </c>
      <c r="C695" s="21" t="s">
        <v>822</v>
      </c>
      <c r="D695" s="202" t="s">
        <v>937</v>
      </c>
      <c r="E695" s="21">
        <v>2025</v>
      </c>
      <c r="F695" s="21" t="s">
        <v>1252</v>
      </c>
      <c r="G695" s="188">
        <v>1615</v>
      </c>
      <c r="H695" s="19"/>
      <c r="I695" s="188">
        <v>1615</v>
      </c>
      <c r="J695" s="19"/>
      <c r="K695" s="207"/>
      <c r="L695" s="19"/>
      <c r="M695" s="207"/>
      <c r="N695" s="19"/>
      <c r="O695" s="207"/>
      <c r="P695" s="19"/>
      <c r="Q695" s="207"/>
      <c r="R695" s="19"/>
      <c r="S695" s="213">
        <v>1438</v>
      </c>
      <c r="T695" s="19"/>
      <c r="U695" s="213">
        <v>1438</v>
      </c>
      <c r="V695" s="19"/>
      <c r="W695" s="18"/>
      <c r="X695" s="137">
        <f t="shared" si="306"/>
        <v>0</v>
      </c>
    </row>
    <row r="696" spans="1:24" s="100" customFormat="1" ht="30">
      <c r="A696" s="53" t="s">
        <v>49</v>
      </c>
      <c r="B696" s="50" t="s">
        <v>938</v>
      </c>
      <c r="C696" s="21" t="s">
        <v>537</v>
      </c>
      <c r="D696" s="202" t="s">
        <v>680</v>
      </c>
      <c r="E696" s="21">
        <v>2025</v>
      </c>
      <c r="F696" s="21" t="s">
        <v>1253</v>
      </c>
      <c r="G696" s="188">
        <v>1425</v>
      </c>
      <c r="H696" s="19"/>
      <c r="I696" s="188">
        <v>1425</v>
      </c>
      <c r="J696" s="19"/>
      <c r="K696" s="207"/>
      <c r="L696" s="19"/>
      <c r="M696" s="207"/>
      <c r="N696" s="19"/>
      <c r="O696" s="207"/>
      <c r="P696" s="19"/>
      <c r="Q696" s="207"/>
      <c r="R696" s="19"/>
      <c r="S696" s="213">
        <v>1269</v>
      </c>
      <c r="T696" s="19"/>
      <c r="U696" s="213">
        <v>1269</v>
      </c>
      <c r="V696" s="19"/>
      <c r="W696" s="18"/>
      <c r="X696" s="137">
        <f t="shared" si="306"/>
        <v>0</v>
      </c>
    </row>
    <row r="697" spans="1:24" s="100" customFormat="1" ht="30">
      <c r="A697" s="53" t="s">
        <v>49</v>
      </c>
      <c r="B697" s="50" t="s">
        <v>1254</v>
      </c>
      <c r="C697" s="21" t="s">
        <v>540</v>
      </c>
      <c r="D697" s="202" t="s">
        <v>939</v>
      </c>
      <c r="E697" s="21">
        <v>2025</v>
      </c>
      <c r="F697" s="21" t="s">
        <v>1255</v>
      </c>
      <c r="G697" s="188">
        <v>880</v>
      </c>
      <c r="H697" s="19"/>
      <c r="I697" s="188">
        <v>880</v>
      </c>
      <c r="J697" s="19"/>
      <c r="K697" s="207"/>
      <c r="L697" s="19"/>
      <c r="M697" s="207"/>
      <c r="N697" s="19"/>
      <c r="O697" s="207"/>
      <c r="P697" s="19"/>
      <c r="Q697" s="207"/>
      <c r="R697" s="19"/>
      <c r="S697" s="213">
        <v>783</v>
      </c>
      <c r="T697" s="19"/>
      <c r="U697" s="213">
        <v>783</v>
      </c>
      <c r="V697" s="19"/>
      <c r="W697" s="18"/>
      <c r="X697" s="137">
        <f t="shared" si="306"/>
        <v>0</v>
      </c>
    </row>
    <row r="698" spans="1:24" s="100" customFormat="1" ht="30">
      <c r="A698" s="53" t="s">
        <v>49</v>
      </c>
      <c r="B698" s="50" t="s">
        <v>1256</v>
      </c>
      <c r="C698" s="237" t="s">
        <v>822</v>
      </c>
      <c r="D698" s="202" t="s">
        <v>940</v>
      </c>
      <c r="E698" s="21">
        <v>2025</v>
      </c>
      <c r="F698" s="21" t="s">
        <v>1257</v>
      </c>
      <c r="G698" s="188">
        <v>824</v>
      </c>
      <c r="H698" s="19"/>
      <c r="I698" s="188">
        <v>824</v>
      </c>
      <c r="J698" s="19"/>
      <c r="K698" s="207"/>
      <c r="L698" s="19"/>
      <c r="M698" s="207"/>
      <c r="N698" s="19"/>
      <c r="O698" s="207"/>
      <c r="P698" s="19"/>
      <c r="Q698" s="207"/>
      <c r="R698" s="19"/>
      <c r="S698" s="213">
        <v>734</v>
      </c>
      <c r="T698" s="19"/>
      <c r="U698" s="213">
        <v>734</v>
      </c>
      <c r="V698" s="19"/>
      <c r="W698" s="18"/>
      <c r="X698" s="137">
        <f t="shared" si="306"/>
        <v>0</v>
      </c>
    </row>
    <row r="699" spans="1:24" s="100" customFormat="1" ht="90">
      <c r="A699" s="53" t="s">
        <v>49</v>
      </c>
      <c r="B699" s="50" t="s">
        <v>941</v>
      </c>
      <c r="C699" s="187" t="s">
        <v>31</v>
      </c>
      <c r="D699" s="202" t="s">
        <v>942</v>
      </c>
      <c r="E699" s="21">
        <v>2025</v>
      </c>
      <c r="F699" s="21" t="s">
        <v>1258</v>
      </c>
      <c r="G699" s="188">
        <v>2700</v>
      </c>
      <c r="H699" s="19"/>
      <c r="I699" s="188">
        <v>2700</v>
      </c>
      <c r="J699" s="19"/>
      <c r="K699" s="207"/>
      <c r="L699" s="19"/>
      <c r="M699" s="207"/>
      <c r="N699" s="19"/>
      <c r="O699" s="207"/>
      <c r="P699" s="19"/>
      <c r="Q699" s="207"/>
      <c r="R699" s="19"/>
      <c r="S699" s="213">
        <v>2404</v>
      </c>
      <c r="T699" s="19"/>
      <c r="U699" s="213">
        <v>2404</v>
      </c>
      <c r="V699" s="19"/>
      <c r="W699" s="18"/>
      <c r="X699" s="137">
        <f t="shared" si="306"/>
        <v>0</v>
      </c>
    </row>
    <row r="700" spans="1:24" s="100" customFormat="1" ht="30">
      <c r="A700" s="53" t="s">
        <v>49</v>
      </c>
      <c r="B700" s="190" t="s">
        <v>943</v>
      </c>
      <c r="C700" s="237" t="s">
        <v>822</v>
      </c>
      <c r="D700" s="237" t="s">
        <v>944</v>
      </c>
      <c r="E700" s="21">
        <v>2025</v>
      </c>
      <c r="F700" s="21" t="s">
        <v>1259</v>
      </c>
      <c r="G700" s="188">
        <v>1500</v>
      </c>
      <c r="H700" s="19"/>
      <c r="I700" s="188">
        <v>1500</v>
      </c>
      <c r="J700" s="19"/>
      <c r="K700" s="207"/>
      <c r="L700" s="19"/>
      <c r="M700" s="207"/>
      <c r="N700" s="19"/>
      <c r="O700" s="207"/>
      <c r="P700" s="19"/>
      <c r="Q700" s="207"/>
      <c r="R700" s="19"/>
      <c r="S700" s="213">
        <v>1335</v>
      </c>
      <c r="T700" s="19"/>
      <c r="U700" s="213">
        <v>1335</v>
      </c>
      <c r="V700" s="19"/>
      <c r="W700" s="18"/>
      <c r="X700" s="137">
        <f t="shared" si="306"/>
        <v>0</v>
      </c>
    </row>
    <row r="701" spans="1:24" s="100" customFormat="1" ht="30">
      <c r="A701" s="53" t="s">
        <v>49</v>
      </c>
      <c r="B701" s="190" t="s">
        <v>945</v>
      </c>
      <c r="C701" s="237" t="s">
        <v>540</v>
      </c>
      <c r="D701" s="237" t="s">
        <v>946</v>
      </c>
      <c r="E701" s="21">
        <v>2025</v>
      </c>
      <c r="F701" s="21" t="s">
        <v>1260</v>
      </c>
      <c r="G701" s="188">
        <v>2100</v>
      </c>
      <c r="H701" s="19"/>
      <c r="I701" s="188">
        <v>2100</v>
      </c>
      <c r="J701" s="19"/>
      <c r="K701" s="207"/>
      <c r="L701" s="19"/>
      <c r="M701" s="207"/>
      <c r="N701" s="19"/>
      <c r="O701" s="207"/>
      <c r="P701" s="19"/>
      <c r="Q701" s="207"/>
      <c r="R701" s="19"/>
      <c r="S701" s="213">
        <v>1870</v>
      </c>
      <c r="T701" s="19"/>
      <c r="U701" s="213">
        <v>1870</v>
      </c>
      <c r="V701" s="19"/>
      <c r="W701" s="18"/>
      <c r="X701" s="137">
        <f t="shared" si="306"/>
        <v>0</v>
      </c>
    </row>
    <row r="702" spans="1:24" s="100" customFormat="1" ht="30">
      <c r="A702" s="53" t="s">
        <v>49</v>
      </c>
      <c r="B702" s="190" t="s">
        <v>947</v>
      </c>
      <c r="C702" s="237" t="s">
        <v>540</v>
      </c>
      <c r="D702" s="237" t="s">
        <v>948</v>
      </c>
      <c r="E702" s="21">
        <v>2025</v>
      </c>
      <c r="F702" s="21" t="s">
        <v>1261</v>
      </c>
      <c r="G702" s="188">
        <v>1000</v>
      </c>
      <c r="H702" s="19"/>
      <c r="I702" s="188">
        <v>1000</v>
      </c>
      <c r="J702" s="19"/>
      <c r="K702" s="207"/>
      <c r="L702" s="19"/>
      <c r="M702" s="207"/>
      <c r="N702" s="19"/>
      <c r="O702" s="207"/>
      <c r="P702" s="19"/>
      <c r="Q702" s="207"/>
      <c r="R702" s="19"/>
      <c r="S702" s="213">
        <v>890</v>
      </c>
      <c r="T702" s="19"/>
      <c r="U702" s="213">
        <v>890</v>
      </c>
      <c r="V702" s="19"/>
      <c r="W702" s="18"/>
      <c r="X702" s="137">
        <f t="shared" si="306"/>
        <v>0</v>
      </c>
    </row>
    <row r="703" spans="1:24" s="100" customFormat="1" ht="24.75" hidden="1" customHeight="1">
      <c r="A703" s="263" t="s">
        <v>34</v>
      </c>
      <c r="B703" s="297" t="s">
        <v>949</v>
      </c>
      <c r="C703" s="18"/>
      <c r="D703" s="18"/>
      <c r="E703" s="192"/>
      <c r="F703" s="11"/>
      <c r="G703" s="203"/>
      <c r="H703" s="19"/>
      <c r="I703" s="203"/>
      <c r="J703" s="19"/>
      <c r="K703" s="206"/>
      <c r="L703" s="19"/>
      <c r="M703" s="206"/>
      <c r="N703" s="19"/>
      <c r="O703" s="206"/>
      <c r="P703" s="19"/>
      <c r="Q703" s="206"/>
      <c r="R703" s="19"/>
      <c r="S703" s="217">
        <f>+S704+S705</f>
        <v>20742</v>
      </c>
      <c r="T703" s="19"/>
      <c r="U703" s="217">
        <f>+U704+U705</f>
        <v>20742</v>
      </c>
      <c r="V703" s="19"/>
      <c r="W703" s="18"/>
      <c r="X703" s="137">
        <f t="shared" si="306"/>
        <v>0</v>
      </c>
    </row>
    <row r="704" spans="1:24" s="100" customFormat="1" ht="31.9" hidden="1" customHeight="1">
      <c r="A704" s="53" t="s">
        <v>4</v>
      </c>
      <c r="B704" s="84" t="s">
        <v>950</v>
      </c>
      <c r="C704" s="18"/>
      <c r="D704" s="18"/>
      <c r="E704" s="187"/>
      <c r="F704" s="11"/>
      <c r="G704" s="204"/>
      <c r="H704" s="19"/>
      <c r="I704" s="204"/>
      <c r="J704" s="19"/>
      <c r="K704" s="206"/>
      <c r="L704" s="19"/>
      <c r="M704" s="206"/>
      <c r="N704" s="19"/>
      <c r="O704" s="206"/>
      <c r="P704" s="19"/>
      <c r="Q704" s="206"/>
      <c r="R704" s="19"/>
      <c r="S704" s="217">
        <v>6026</v>
      </c>
      <c r="T704" s="19"/>
      <c r="U704" s="217">
        <v>6026</v>
      </c>
      <c r="V704" s="19"/>
      <c r="W704" s="18"/>
      <c r="X704" s="137">
        <f t="shared" si="306"/>
        <v>0</v>
      </c>
    </row>
    <row r="705" spans="1:255" s="100" customFormat="1" ht="32.450000000000003" hidden="1" customHeight="1">
      <c r="A705" s="298" t="s">
        <v>5</v>
      </c>
      <c r="B705" s="299" t="s">
        <v>144</v>
      </c>
      <c r="C705" s="300"/>
      <c r="D705" s="300"/>
      <c r="E705" s="301"/>
      <c r="F705" s="302"/>
      <c r="G705" s="303"/>
      <c r="H705" s="304"/>
      <c r="I705" s="303"/>
      <c r="J705" s="304"/>
      <c r="K705" s="305"/>
      <c r="L705" s="304"/>
      <c r="M705" s="305"/>
      <c r="N705" s="304"/>
      <c r="O705" s="305"/>
      <c r="P705" s="304"/>
      <c r="Q705" s="305"/>
      <c r="R705" s="304"/>
      <c r="S705" s="306">
        <v>14716</v>
      </c>
      <c r="T705" s="304"/>
      <c r="U705" s="306">
        <v>14716</v>
      </c>
      <c r="V705" s="304"/>
      <c r="W705" s="300"/>
      <c r="X705" s="137">
        <f t="shared" si="306"/>
        <v>0</v>
      </c>
    </row>
    <row r="706" spans="1:255" s="118" customFormat="1" ht="30" hidden="1">
      <c r="A706" s="111"/>
      <c r="B706" s="108" t="s">
        <v>947</v>
      </c>
      <c r="C706" s="119" t="s">
        <v>540</v>
      </c>
      <c r="D706" s="119" t="s">
        <v>948</v>
      </c>
      <c r="E706" s="103">
        <v>2025</v>
      </c>
      <c r="F706" s="103"/>
      <c r="G706" s="107">
        <v>1000</v>
      </c>
      <c r="H706" s="99"/>
      <c r="I706" s="107">
        <v>1000</v>
      </c>
      <c r="J706" s="99"/>
      <c r="K706" s="114"/>
      <c r="L706" s="99"/>
      <c r="M706" s="114"/>
      <c r="N706" s="99"/>
      <c r="O706" s="114"/>
      <c r="P706" s="99"/>
      <c r="Q706" s="114"/>
      <c r="R706" s="99"/>
      <c r="S706" s="115">
        <v>890</v>
      </c>
      <c r="T706" s="99"/>
      <c r="U706" s="115">
        <v>890</v>
      </c>
      <c r="V706" s="99"/>
      <c r="W706" s="100"/>
      <c r="X706" s="100"/>
      <c r="Y706" s="100"/>
      <c r="Z706" s="100"/>
      <c r="AA706" s="100"/>
      <c r="AB706" s="100"/>
      <c r="AC706" s="100"/>
      <c r="AD706" s="100"/>
      <c r="AE706" s="100"/>
      <c r="AF706" s="100"/>
      <c r="AG706" s="100"/>
      <c r="AH706" s="100"/>
      <c r="AI706" s="100"/>
      <c r="AJ706" s="100"/>
      <c r="AK706" s="100"/>
      <c r="AL706" s="100"/>
      <c r="AM706" s="100"/>
      <c r="AN706" s="100"/>
      <c r="AO706" s="100"/>
      <c r="AP706" s="100"/>
      <c r="AQ706" s="100"/>
      <c r="AR706" s="100"/>
      <c r="AS706" s="100"/>
      <c r="AT706" s="100"/>
      <c r="AU706" s="100"/>
      <c r="AV706" s="100"/>
      <c r="AW706" s="100"/>
      <c r="AX706" s="100"/>
      <c r="AY706" s="100"/>
      <c r="AZ706" s="100"/>
      <c r="BA706" s="100"/>
      <c r="BB706" s="100"/>
      <c r="BC706" s="100"/>
      <c r="BD706" s="100"/>
      <c r="BE706" s="100"/>
      <c r="BF706" s="100"/>
      <c r="BG706" s="100"/>
      <c r="BH706" s="100"/>
      <c r="BI706" s="100"/>
      <c r="BJ706" s="100"/>
      <c r="BK706" s="100"/>
      <c r="BL706" s="100"/>
      <c r="BM706" s="100"/>
      <c r="BN706" s="100"/>
      <c r="BO706" s="100"/>
      <c r="BP706" s="100"/>
      <c r="BQ706" s="100"/>
      <c r="BR706" s="100"/>
      <c r="BS706" s="100"/>
      <c r="BT706" s="100"/>
      <c r="BU706" s="100"/>
      <c r="BV706" s="100"/>
      <c r="BW706" s="100"/>
      <c r="BX706" s="100"/>
      <c r="BY706" s="100"/>
      <c r="BZ706" s="100"/>
      <c r="CA706" s="100"/>
      <c r="CB706" s="100"/>
      <c r="CC706" s="100"/>
      <c r="CD706" s="100"/>
      <c r="CE706" s="100"/>
      <c r="CF706" s="100"/>
      <c r="CG706" s="100"/>
      <c r="CH706" s="100"/>
      <c r="CI706" s="100"/>
      <c r="CJ706" s="100"/>
      <c r="CK706" s="100"/>
      <c r="CL706" s="100"/>
      <c r="CM706" s="100"/>
      <c r="CN706" s="100"/>
      <c r="CO706" s="100"/>
      <c r="CP706" s="100"/>
      <c r="CQ706" s="100"/>
      <c r="CR706" s="100"/>
      <c r="CS706" s="100"/>
      <c r="CT706" s="100"/>
      <c r="CU706" s="100"/>
      <c r="CV706" s="100"/>
      <c r="CW706" s="100"/>
      <c r="CX706" s="100"/>
      <c r="CY706" s="100"/>
      <c r="CZ706" s="100"/>
      <c r="DA706" s="100"/>
      <c r="DB706" s="100"/>
      <c r="DC706" s="100"/>
      <c r="DD706" s="100"/>
      <c r="DE706" s="100"/>
      <c r="DF706" s="100"/>
      <c r="DG706" s="100"/>
      <c r="DH706" s="100"/>
      <c r="DI706" s="100"/>
      <c r="DJ706" s="100"/>
      <c r="DK706" s="100"/>
      <c r="DL706" s="100"/>
      <c r="DM706" s="100"/>
      <c r="DN706" s="100"/>
      <c r="DO706" s="100"/>
      <c r="DP706" s="100"/>
      <c r="DQ706" s="100"/>
      <c r="DR706" s="100"/>
      <c r="DS706" s="100"/>
      <c r="DT706" s="100"/>
      <c r="DU706" s="100"/>
      <c r="DV706" s="100"/>
      <c r="DW706" s="100"/>
      <c r="DX706" s="100"/>
      <c r="DY706" s="100"/>
      <c r="DZ706" s="100"/>
      <c r="EA706" s="100"/>
      <c r="EB706" s="100"/>
      <c r="EC706" s="100"/>
      <c r="ED706" s="100"/>
      <c r="EE706" s="100"/>
      <c r="EF706" s="100"/>
      <c r="EG706" s="100"/>
      <c r="EH706" s="100"/>
      <c r="EI706" s="100"/>
      <c r="EJ706" s="100"/>
      <c r="EK706" s="100"/>
      <c r="EL706" s="100"/>
      <c r="EM706" s="100"/>
      <c r="EN706" s="100"/>
      <c r="EO706" s="100"/>
      <c r="EP706" s="100"/>
      <c r="EQ706" s="100"/>
      <c r="ER706" s="100"/>
      <c r="ES706" s="100"/>
      <c r="ET706" s="100"/>
      <c r="EU706" s="100"/>
      <c r="EV706" s="100"/>
      <c r="EW706" s="100"/>
      <c r="EX706" s="100"/>
      <c r="EY706" s="100"/>
      <c r="EZ706" s="100"/>
      <c r="FA706" s="100"/>
      <c r="FB706" s="100"/>
      <c r="FC706" s="100"/>
      <c r="FD706" s="100"/>
      <c r="FE706" s="100"/>
      <c r="FF706" s="100"/>
      <c r="FG706" s="100"/>
      <c r="FH706" s="100"/>
      <c r="FI706" s="100"/>
      <c r="FJ706" s="100"/>
      <c r="FK706" s="100"/>
      <c r="FL706" s="100"/>
      <c r="FM706" s="100"/>
      <c r="FN706" s="100"/>
      <c r="FO706" s="100"/>
      <c r="FP706" s="100"/>
      <c r="FQ706" s="100"/>
      <c r="FR706" s="100"/>
      <c r="FS706" s="100"/>
      <c r="FT706" s="100"/>
      <c r="FU706" s="100"/>
      <c r="FV706" s="100"/>
      <c r="FW706" s="100"/>
      <c r="FX706" s="100"/>
      <c r="FY706" s="100"/>
      <c r="FZ706" s="100"/>
      <c r="GA706" s="100"/>
      <c r="GB706" s="100"/>
      <c r="GC706" s="100"/>
      <c r="GD706" s="100"/>
      <c r="GE706" s="100"/>
      <c r="GF706" s="100"/>
      <c r="GG706" s="100"/>
      <c r="GH706" s="100"/>
      <c r="GI706" s="100"/>
      <c r="GJ706" s="100"/>
      <c r="GK706" s="100"/>
      <c r="GL706" s="100"/>
      <c r="GM706" s="100"/>
      <c r="GN706" s="100"/>
      <c r="GO706" s="100"/>
      <c r="GP706" s="100"/>
      <c r="GQ706" s="100"/>
      <c r="GR706" s="100"/>
      <c r="GS706" s="100"/>
      <c r="GT706" s="100"/>
      <c r="GU706" s="100"/>
      <c r="GV706" s="100"/>
      <c r="GW706" s="100"/>
      <c r="GX706" s="100"/>
      <c r="GY706" s="100"/>
      <c r="GZ706" s="100"/>
      <c r="HA706" s="100"/>
      <c r="HB706" s="100"/>
      <c r="HC706" s="100"/>
      <c r="HD706" s="100"/>
      <c r="HE706" s="100"/>
      <c r="HF706" s="100"/>
      <c r="HG706" s="100"/>
      <c r="HH706" s="100"/>
      <c r="HI706" s="100"/>
      <c r="HJ706" s="100"/>
      <c r="HK706" s="100"/>
      <c r="HL706" s="100"/>
      <c r="HM706" s="100"/>
      <c r="HN706" s="100"/>
      <c r="HO706" s="100"/>
      <c r="HP706" s="100"/>
      <c r="HQ706" s="100"/>
      <c r="HR706" s="100"/>
      <c r="HS706" s="100"/>
      <c r="HT706" s="100"/>
      <c r="HU706" s="100"/>
      <c r="HV706" s="100"/>
      <c r="HW706" s="100"/>
      <c r="HX706" s="100"/>
      <c r="HY706" s="100"/>
      <c r="HZ706" s="100"/>
      <c r="IA706" s="100"/>
      <c r="IB706" s="100"/>
      <c r="IC706" s="100"/>
      <c r="ID706" s="100"/>
      <c r="IE706" s="100"/>
      <c r="IF706" s="100"/>
      <c r="IG706" s="100"/>
      <c r="IH706" s="100"/>
      <c r="II706" s="100"/>
      <c r="IJ706" s="100"/>
      <c r="IK706" s="100"/>
      <c r="IL706" s="100"/>
      <c r="IM706" s="100"/>
      <c r="IN706" s="100"/>
      <c r="IO706" s="100"/>
      <c r="IP706" s="100"/>
      <c r="IQ706" s="100"/>
      <c r="IR706" s="100"/>
      <c r="IS706" s="100"/>
      <c r="IT706" s="100"/>
      <c r="IU706" s="100"/>
    </row>
    <row r="707" spans="1:255" s="118" customFormat="1" ht="30.75" customHeight="1">
      <c r="A707" s="121" t="s">
        <v>34</v>
      </c>
      <c r="B707" s="123" t="s">
        <v>949</v>
      </c>
      <c r="C707" s="119"/>
      <c r="D707" s="98"/>
      <c r="E707" s="109"/>
      <c r="F707" s="122"/>
      <c r="G707" s="110"/>
      <c r="H707" s="99"/>
      <c r="I707" s="110"/>
      <c r="J707" s="99"/>
      <c r="K707" s="113"/>
      <c r="L707" s="99"/>
      <c r="M707" s="113"/>
      <c r="N707" s="99"/>
      <c r="O707" s="113"/>
      <c r="P707" s="99"/>
      <c r="Q707" s="113"/>
      <c r="R707" s="99"/>
      <c r="S707" s="116">
        <v>20742</v>
      </c>
      <c r="T707" s="99"/>
      <c r="U707" s="116">
        <v>20742</v>
      </c>
      <c r="V707" s="99"/>
      <c r="W707" s="100"/>
      <c r="X707" s="100"/>
      <c r="Y707" s="100"/>
      <c r="Z707" s="100"/>
      <c r="AA707" s="100"/>
      <c r="AB707" s="100"/>
      <c r="AC707" s="100"/>
      <c r="AD707" s="100"/>
      <c r="AE707" s="100"/>
      <c r="AF707" s="100"/>
      <c r="AG707" s="100"/>
      <c r="AH707" s="100"/>
      <c r="AI707" s="100"/>
      <c r="AJ707" s="100"/>
      <c r="AK707" s="100"/>
      <c r="AL707" s="100"/>
      <c r="AM707" s="100"/>
      <c r="AN707" s="100"/>
      <c r="AO707" s="100"/>
      <c r="AP707" s="100"/>
      <c r="AQ707" s="100"/>
      <c r="AR707" s="100"/>
      <c r="AS707" s="100"/>
      <c r="AT707" s="100"/>
      <c r="AU707" s="100"/>
      <c r="AV707" s="100"/>
      <c r="AW707" s="100"/>
      <c r="AX707" s="100"/>
      <c r="AY707" s="100"/>
      <c r="AZ707" s="100"/>
      <c r="BA707" s="100"/>
      <c r="BB707" s="100"/>
      <c r="BC707" s="100"/>
      <c r="BD707" s="100"/>
      <c r="BE707" s="100"/>
      <c r="BF707" s="100"/>
      <c r="BG707" s="100"/>
      <c r="BH707" s="100"/>
      <c r="BI707" s="100"/>
      <c r="BJ707" s="100"/>
      <c r="BK707" s="100"/>
      <c r="BL707" s="100"/>
      <c r="BM707" s="100"/>
      <c r="BN707" s="100"/>
      <c r="BO707" s="100"/>
      <c r="BP707" s="100"/>
      <c r="BQ707" s="100"/>
      <c r="BR707" s="100"/>
      <c r="BS707" s="100"/>
      <c r="BT707" s="100"/>
      <c r="BU707" s="100"/>
      <c r="BV707" s="100"/>
      <c r="BW707" s="100"/>
      <c r="BX707" s="100"/>
      <c r="BY707" s="100"/>
      <c r="BZ707" s="100"/>
      <c r="CA707" s="100"/>
      <c r="CB707" s="100"/>
      <c r="CC707" s="100"/>
      <c r="CD707" s="100"/>
      <c r="CE707" s="100"/>
      <c r="CF707" s="100"/>
      <c r="CG707" s="100"/>
      <c r="CH707" s="100"/>
      <c r="CI707" s="100"/>
      <c r="CJ707" s="100"/>
      <c r="CK707" s="100"/>
      <c r="CL707" s="100"/>
      <c r="CM707" s="100"/>
      <c r="CN707" s="100"/>
      <c r="CO707" s="100"/>
      <c r="CP707" s="100"/>
      <c r="CQ707" s="100"/>
      <c r="CR707" s="100"/>
      <c r="CS707" s="100"/>
      <c r="CT707" s="100"/>
      <c r="CU707" s="100"/>
      <c r="CV707" s="100"/>
      <c r="CW707" s="100"/>
      <c r="CX707" s="100"/>
      <c r="CY707" s="100"/>
      <c r="CZ707" s="100"/>
      <c r="DA707" s="100"/>
      <c r="DB707" s="100"/>
      <c r="DC707" s="100"/>
      <c r="DD707" s="100"/>
      <c r="DE707" s="100"/>
      <c r="DF707" s="100"/>
      <c r="DG707" s="100"/>
      <c r="DH707" s="100"/>
      <c r="DI707" s="100"/>
      <c r="DJ707" s="100"/>
      <c r="DK707" s="100"/>
      <c r="DL707" s="100"/>
      <c r="DM707" s="100"/>
      <c r="DN707" s="100"/>
      <c r="DO707" s="100"/>
      <c r="DP707" s="100"/>
      <c r="DQ707" s="100"/>
      <c r="DR707" s="100"/>
      <c r="DS707" s="100"/>
      <c r="DT707" s="100"/>
      <c r="DU707" s="100"/>
      <c r="DV707" s="100"/>
      <c r="DW707" s="100"/>
      <c r="DX707" s="100"/>
      <c r="DY707" s="100"/>
      <c r="DZ707" s="100"/>
      <c r="EA707" s="100"/>
      <c r="EB707" s="100"/>
      <c r="EC707" s="100"/>
      <c r="ED707" s="100"/>
      <c r="EE707" s="100"/>
      <c r="EF707" s="100"/>
      <c r="EG707" s="100"/>
      <c r="EH707" s="100"/>
      <c r="EI707" s="100"/>
      <c r="EJ707" s="100"/>
      <c r="EK707" s="100"/>
      <c r="EL707" s="100"/>
      <c r="EM707" s="100"/>
      <c r="EN707" s="100"/>
      <c r="EO707" s="100"/>
      <c r="EP707" s="100"/>
      <c r="EQ707" s="100"/>
      <c r="ER707" s="100"/>
      <c r="ES707" s="100"/>
      <c r="ET707" s="100"/>
      <c r="EU707" s="100"/>
      <c r="EV707" s="100"/>
      <c r="EW707" s="100"/>
      <c r="EX707" s="100"/>
      <c r="EY707" s="100"/>
      <c r="EZ707" s="100"/>
      <c r="FA707" s="100"/>
      <c r="FB707" s="100"/>
      <c r="FC707" s="100"/>
      <c r="FD707" s="100"/>
      <c r="FE707" s="100"/>
      <c r="FF707" s="100"/>
      <c r="FG707" s="100"/>
      <c r="FH707" s="100"/>
      <c r="FI707" s="100"/>
      <c r="FJ707" s="100"/>
      <c r="FK707" s="100"/>
      <c r="FL707" s="100"/>
      <c r="FM707" s="100"/>
      <c r="FN707" s="100"/>
      <c r="FO707" s="100"/>
      <c r="FP707" s="100"/>
      <c r="FQ707" s="100"/>
      <c r="FR707" s="100"/>
      <c r="FS707" s="100"/>
      <c r="FT707" s="100"/>
      <c r="FU707" s="100"/>
      <c r="FV707" s="100"/>
      <c r="FW707" s="100"/>
      <c r="FX707" s="100"/>
      <c r="FY707" s="100"/>
      <c r="FZ707" s="100"/>
      <c r="GA707" s="100"/>
      <c r="GB707" s="100"/>
      <c r="GC707" s="100"/>
      <c r="GD707" s="100"/>
      <c r="GE707" s="100"/>
      <c r="GF707" s="100"/>
      <c r="GG707" s="100"/>
      <c r="GH707" s="100"/>
      <c r="GI707" s="100"/>
      <c r="GJ707" s="100"/>
      <c r="GK707" s="100"/>
      <c r="GL707" s="100"/>
      <c r="GM707" s="100"/>
      <c r="GN707" s="100"/>
      <c r="GO707" s="100"/>
      <c r="GP707" s="100"/>
      <c r="GQ707" s="100"/>
      <c r="GR707" s="100"/>
      <c r="GS707" s="100"/>
      <c r="GT707" s="100"/>
      <c r="GU707" s="100"/>
      <c r="GV707" s="100"/>
      <c r="GW707" s="100"/>
      <c r="GX707" s="100"/>
      <c r="GY707" s="100"/>
      <c r="GZ707" s="100"/>
      <c r="HA707" s="100"/>
      <c r="HB707" s="100"/>
      <c r="HC707" s="100"/>
      <c r="HD707" s="100"/>
      <c r="HE707" s="100"/>
      <c r="HF707" s="100"/>
      <c r="HG707" s="100"/>
      <c r="HH707" s="100"/>
      <c r="HI707" s="100"/>
      <c r="HJ707" s="100"/>
      <c r="HK707" s="100"/>
      <c r="HL707" s="100"/>
      <c r="HM707" s="100"/>
      <c r="HN707" s="100"/>
      <c r="HO707" s="100"/>
      <c r="HP707" s="100"/>
      <c r="HQ707" s="100"/>
      <c r="HR707" s="100"/>
      <c r="HS707" s="100"/>
      <c r="HT707" s="100"/>
      <c r="HU707" s="100"/>
      <c r="HV707" s="100"/>
      <c r="HW707" s="100"/>
      <c r="HX707" s="100"/>
      <c r="HY707" s="100"/>
      <c r="HZ707" s="100"/>
      <c r="IA707" s="100"/>
      <c r="IB707" s="100"/>
      <c r="IC707" s="100"/>
      <c r="ID707" s="100"/>
      <c r="IE707" s="100"/>
      <c r="IF707" s="100"/>
      <c r="IG707" s="100"/>
      <c r="IH707" s="100"/>
      <c r="II707" s="100"/>
      <c r="IJ707" s="100"/>
      <c r="IK707" s="100"/>
      <c r="IL707" s="100"/>
      <c r="IM707" s="100"/>
      <c r="IN707" s="100"/>
      <c r="IO707" s="100"/>
      <c r="IP707" s="100"/>
      <c r="IQ707" s="100"/>
      <c r="IR707" s="100"/>
      <c r="IS707" s="100"/>
      <c r="IT707" s="100"/>
      <c r="IU707" s="100"/>
    </row>
    <row r="708" spans="1:255" s="118" customFormat="1" ht="28.5">
      <c r="A708" s="111" t="s">
        <v>4</v>
      </c>
      <c r="B708" s="97" t="s">
        <v>950</v>
      </c>
      <c r="C708" s="98"/>
      <c r="D708" s="98"/>
      <c r="E708" s="106"/>
      <c r="F708" s="120"/>
      <c r="G708" s="112"/>
      <c r="H708" s="99"/>
      <c r="I708" s="112"/>
      <c r="J708" s="99"/>
      <c r="K708" s="113"/>
      <c r="L708" s="99"/>
      <c r="M708" s="113"/>
      <c r="N708" s="99"/>
      <c r="O708" s="113"/>
      <c r="P708" s="99"/>
      <c r="Q708" s="113"/>
      <c r="R708" s="99"/>
      <c r="S708" s="116">
        <v>6026</v>
      </c>
      <c r="T708" s="99"/>
      <c r="U708" s="116">
        <v>6026</v>
      </c>
      <c r="V708" s="99"/>
      <c r="W708" s="100"/>
      <c r="X708" s="100"/>
      <c r="Y708" s="100"/>
      <c r="Z708" s="100"/>
      <c r="AA708" s="100"/>
      <c r="AB708" s="100"/>
      <c r="AC708" s="100"/>
      <c r="AD708" s="100"/>
      <c r="AE708" s="100"/>
      <c r="AF708" s="100"/>
      <c r="AG708" s="100"/>
      <c r="AH708" s="100"/>
      <c r="AI708" s="100"/>
      <c r="AJ708" s="100"/>
      <c r="AK708" s="100"/>
      <c r="AL708" s="100"/>
      <c r="AM708" s="100"/>
      <c r="AN708" s="100"/>
      <c r="AO708" s="100"/>
      <c r="AP708" s="100"/>
      <c r="AQ708" s="100"/>
      <c r="AR708" s="100"/>
      <c r="AS708" s="100"/>
      <c r="AT708" s="100"/>
      <c r="AU708" s="100"/>
      <c r="AV708" s="100"/>
      <c r="AW708" s="100"/>
      <c r="AX708" s="100"/>
      <c r="AY708" s="100"/>
      <c r="AZ708" s="100"/>
      <c r="BA708" s="100"/>
      <c r="BB708" s="100"/>
      <c r="BC708" s="100"/>
      <c r="BD708" s="100"/>
      <c r="BE708" s="100"/>
      <c r="BF708" s="100"/>
      <c r="BG708" s="100"/>
      <c r="BH708" s="100"/>
      <c r="BI708" s="100"/>
      <c r="BJ708" s="100"/>
      <c r="BK708" s="100"/>
      <c r="BL708" s="100"/>
      <c r="BM708" s="100"/>
      <c r="BN708" s="100"/>
      <c r="BO708" s="100"/>
      <c r="BP708" s="100"/>
      <c r="BQ708" s="100"/>
      <c r="BR708" s="100"/>
      <c r="BS708" s="100"/>
      <c r="BT708" s="100"/>
      <c r="BU708" s="100"/>
      <c r="BV708" s="100"/>
      <c r="BW708" s="100"/>
      <c r="BX708" s="100"/>
      <c r="BY708" s="100"/>
      <c r="BZ708" s="100"/>
      <c r="CA708" s="100"/>
      <c r="CB708" s="100"/>
      <c r="CC708" s="100"/>
      <c r="CD708" s="100"/>
      <c r="CE708" s="100"/>
      <c r="CF708" s="100"/>
      <c r="CG708" s="100"/>
      <c r="CH708" s="100"/>
      <c r="CI708" s="100"/>
      <c r="CJ708" s="100"/>
      <c r="CK708" s="100"/>
      <c r="CL708" s="100"/>
      <c r="CM708" s="100"/>
      <c r="CN708" s="100"/>
      <c r="CO708" s="100"/>
      <c r="CP708" s="100"/>
      <c r="CQ708" s="100"/>
      <c r="CR708" s="100"/>
      <c r="CS708" s="100"/>
      <c r="CT708" s="100"/>
      <c r="CU708" s="100"/>
      <c r="CV708" s="100"/>
      <c r="CW708" s="100"/>
      <c r="CX708" s="100"/>
      <c r="CY708" s="100"/>
      <c r="CZ708" s="100"/>
      <c r="DA708" s="100"/>
      <c r="DB708" s="100"/>
      <c r="DC708" s="100"/>
      <c r="DD708" s="100"/>
      <c r="DE708" s="100"/>
      <c r="DF708" s="100"/>
      <c r="DG708" s="100"/>
      <c r="DH708" s="100"/>
      <c r="DI708" s="100"/>
      <c r="DJ708" s="100"/>
      <c r="DK708" s="100"/>
      <c r="DL708" s="100"/>
      <c r="DM708" s="100"/>
      <c r="DN708" s="100"/>
      <c r="DO708" s="100"/>
      <c r="DP708" s="100"/>
      <c r="DQ708" s="100"/>
      <c r="DR708" s="100"/>
      <c r="DS708" s="100"/>
      <c r="DT708" s="100"/>
      <c r="DU708" s="100"/>
      <c r="DV708" s="100"/>
      <c r="DW708" s="100"/>
      <c r="DX708" s="100"/>
      <c r="DY708" s="100"/>
      <c r="DZ708" s="100"/>
      <c r="EA708" s="100"/>
      <c r="EB708" s="100"/>
      <c r="EC708" s="100"/>
      <c r="ED708" s="100"/>
      <c r="EE708" s="100"/>
      <c r="EF708" s="100"/>
      <c r="EG708" s="100"/>
      <c r="EH708" s="100"/>
      <c r="EI708" s="100"/>
      <c r="EJ708" s="100"/>
      <c r="EK708" s="100"/>
      <c r="EL708" s="100"/>
      <c r="EM708" s="100"/>
      <c r="EN708" s="100"/>
      <c r="EO708" s="100"/>
      <c r="EP708" s="100"/>
      <c r="EQ708" s="100"/>
      <c r="ER708" s="100"/>
      <c r="ES708" s="100"/>
      <c r="ET708" s="100"/>
      <c r="EU708" s="100"/>
      <c r="EV708" s="100"/>
      <c r="EW708" s="100"/>
      <c r="EX708" s="100"/>
      <c r="EY708" s="100"/>
      <c r="EZ708" s="100"/>
      <c r="FA708" s="100"/>
      <c r="FB708" s="100"/>
      <c r="FC708" s="100"/>
      <c r="FD708" s="100"/>
      <c r="FE708" s="100"/>
      <c r="FF708" s="100"/>
      <c r="FG708" s="100"/>
      <c r="FH708" s="100"/>
      <c r="FI708" s="100"/>
      <c r="FJ708" s="100"/>
      <c r="FK708" s="100"/>
      <c r="FL708" s="100"/>
      <c r="FM708" s="100"/>
      <c r="FN708" s="100"/>
      <c r="FO708" s="100"/>
      <c r="FP708" s="100"/>
      <c r="FQ708" s="100"/>
      <c r="FR708" s="100"/>
      <c r="FS708" s="100"/>
      <c r="FT708" s="100"/>
      <c r="FU708" s="100"/>
      <c r="FV708" s="100"/>
      <c r="FW708" s="100"/>
      <c r="FX708" s="100"/>
      <c r="FY708" s="100"/>
      <c r="FZ708" s="100"/>
      <c r="GA708" s="100"/>
      <c r="GB708" s="100"/>
      <c r="GC708" s="100"/>
      <c r="GD708" s="100"/>
      <c r="GE708" s="100"/>
      <c r="GF708" s="100"/>
      <c r="GG708" s="100"/>
      <c r="GH708" s="100"/>
      <c r="GI708" s="100"/>
      <c r="GJ708" s="100"/>
      <c r="GK708" s="100"/>
      <c r="GL708" s="100"/>
      <c r="GM708" s="100"/>
      <c r="GN708" s="100"/>
      <c r="GO708" s="100"/>
      <c r="GP708" s="100"/>
      <c r="GQ708" s="100"/>
      <c r="GR708" s="100"/>
      <c r="GS708" s="100"/>
      <c r="GT708" s="100"/>
      <c r="GU708" s="100"/>
      <c r="GV708" s="100"/>
      <c r="GW708" s="100"/>
      <c r="GX708" s="100"/>
      <c r="GY708" s="100"/>
      <c r="GZ708" s="100"/>
      <c r="HA708" s="100"/>
      <c r="HB708" s="100"/>
      <c r="HC708" s="100"/>
      <c r="HD708" s="100"/>
      <c r="HE708" s="100"/>
      <c r="HF708" s="100"/>
      <c r="HG708" s="100"/>
      <c r="HH708" s="100"/>
      <c r="HI708" s="100"/>
      <c r="HJ708" s="100"/>
      <c r="HK708" s="100"/>
      <c r="HL708" s="100"/>
      <c r="HM708" s="100"/>
      <c r="HN708" s="100"/>
      <c r="HO708" s="100"/>
      <c r="HP708" s="100"/>
      <c r="HQ708" s="100"/>
      <c r="HR708" s="100"/>
      <c r="HS708" s="100"/>
      <c r="HT708" s="100"/>
      <c r="HU708" s="100"/>
      <c r="HV708" s="100"/>
      <c r="HW708" s="100"/>
      <c r="HX708" s="100"/>
      <c r="HY708" s="100"/>
      <c r="HZ708" s="100"/>
      <c r="IA708" s="100"/>
      <c r="IB708" s="100"/>
      <c r="IC708" s="100"/>
      <c r="ID708" s="100"/>
      <c r="IE708" s="100"/>
      <c r="IF708" s="100"/>
      <c r="IG708" s="100"/>
      <c r="IH708" s="100"/>
      <c r="II708" s="100"/>
      <c r="IJ708" s="100"/>
      <c r="IK708" s="100"/>
      <c r="IL708" s="100"/>
      <c r="IM708" s="100"/>
      <c r="IN708" s="100"/>
      <c r="IO708" s="100"/>
      <c r="IP708" s="100"/>
      <c r="IQ708" s="100"/>
      <c r="IR708" s="100"/>
      <c r="IS708" s="100"/>
      <c r="IT708" s="100"/>
      <c r="IU708" s="100"/>
    </row>
    <row r="709" spans="1:255" s="118" customFormat="1" ht="28.5">
      <c r="A709" s="124" t="s">
        <v>5</v>
      </c>
      <c r="B709" s="125" t="s">
        <v>144</v>
      </c>
      <c r="C709" s="126"/>
      <c r="D709" s="126"/>
      <c r="E709" s="127"/>
      <c r="F709" s="128"/>
      <c r="G709" s="129"/>
      <c r="H709" s="130"/>
      <c r="I709" s="129"/>
      <c r="J709" s="130"/>
      <c r="K709" s="131"/>
      <c r="L709" s="130"/>
      <c r="M709" s="131"/>
      <c r="N709" s="130"/>
      <c r="O709" s="131"/>
      <c r="P709" s="130"/>
      <c r="Q709" s="131"/>
      <c r="R709" s="130"/>
      <c r="S709" s="132">
        <v>14716</v>
      </c>
      <c r="T709" s="130"/>
      <c r="U709" s="132">
        <v>14716</v>
      </c>
      <c r="V709" s="130"/>
      <c r="W709" s="100"/>
      <c r="X709" s="100"/>
      <c r="Y709" s="100"/>
      <c r="Z709" s="100"/>
      <c r="AA709" s="100"/>
      <c r="AB709" s="100"/>
      <c r="AC709" s="100"/>
      <c r="AD709" s="100"/>
      <c r="AE709" s="100"/>
      <c r="AF709" s="100"/>
      <c r="AG709" s="100"/>
      <c r="AH709" s="100"/>
      <c r="AI709" s="100"/>
      <c r="AJ709" s="100"/>
      <c r="AK709" s="100"/>
      <c r="AL709" s="100"/>
      <c r="AM709" s="100"/>
      <c r="AN709" s="100"/>
      <c r="AO709" s="100"/>
      <c r="AP709" s="100"/>
      <c r="AQ709" s="100"/>
      <c r="AR709" s="100"/>
      <c r="AS709" s="100"/>
      <c r="AT709" s="100"/>
      <c r="AU709" s="100"/>
      <c r="AV709" s="100"/>
      <c r="AW709" s="100"/>
      <c r="AX709" s="100"/>
      <c r="AY709" s="100"/>
      <c r="AZ709" s="100"/>
      <c r="BA709" s="100"/>
      <c r="BB709" s="100"/>
      <c r="BC709" s="100"/>
      <c r="BD709" s="100"/>
      <c r="BE709" s="100"/>
      <c r="BF709" s="100"/>
      <c r="BG709" s="100"/>
      <c r="BH709" s="100"/>
      <c r="BI709" s="100"/>
      <c r="BJ709" s="100"/>
      <c r="BK709" s="100"/>
      <c r="BL709" s="100"/>
      <c r="BM709" s="100"/>
      <c r="BN709" s="100"/>
      <c r="BO709" s="100"/>
      <c r="BP709" s="100"/>
      <c r="BQ709" s="100"/>
      <c r="BR709" s="100"/>
      <c r="BS709" s="100"/>
      <c r="BT709" s="100"/>
      <c r="BU709" s="100"/>
      <c r="BV709" s="100"/>
      <c r="BW709" s="100"/>
      <c r="BX709" s="100"/>
      <c r="BY709" s="100"/>
      <c r="BZ709" s="100"/>
      <c r="CA709" s="100"/>
      <c r="CB709" s="100"/>
      <c r="CC709" s="100"/>
      <c r="CD709" s="100"/>
      <c r="CE709" s="100"/>
      <c r="CF709" s="100"/>
      <c r="CG709" s="100"/>
      <c r="CH709" s="100"/>
      <c r="CI709" s="100"/>
      <c r="CJ709" s="100"/>
      <c r="CK709" s="100"/>
      <c r="CL709" s="100"/>
      <c r="CM709" s="100"/>
      <c r="CN709" s="100"/>
      <c r="CO709" s="100"/>
      <c r="CP709" s="100"/>
      <c r="CQ709" s="100"/>
      <c r="CR709" s="100"/>
      <c r="CS709" s="100"/>
      <c r="CT709" s="100"/>
      <c r="CU709" s="100"/>
      <c r="CV709" s="100"/>
      <c r="CW709" s="100"/>
      <c r="CX709" s="100"/>
      <c r="CY709" s="100"/>
      <c r="CZ709" s="100"/>
      <c r="DA709" s="100"/>
      <c r="DB709" s="100"/>
      <c r="DC709" s="100"/>
      <c r="DD709" s="100"/>
      <c r="DE709" s="100"/>
      <c r="DF709" s="100"/>
      <c r="DG709" s="100"/>
      <c r="DH709" s="100"/>
      <c r="DI709" s="100"/>
      <c r="DJ709" s="100"/>
      <c r="DK709" s="100"/>
      <c r="DL709" s="100"/>
      <c r="DM709" s="100"/>
      <c r="DN709" s="100"/>
      <c r="DO709" s="100"/>
      <c r="DP709" s="100"/>
      <c r="DQ709" s="100"/>
      <c r="DR709" s="100"/>
      <c r="DS709" s="100"/>
      <c r="DT709" s="100"/>
      <c r="DU709" s="100"/>
      <c r="DV709" s="100"/>
      <c r="DW709" s="100"/>
      <c r="DX709" s="100"/>
      <c r="DY709" s="100"/>
      <c r="DZ709" s="100"/>
      <c r="EA709" s="100"/>
      <c r="EB709" s="100"/>
      <c r="EC709" s="100"/>
      <c r="ED709" s="100"/>
      <c r="EE709" s="100"/>
      <c r="EF709" s="100"/>
      <c r="EG709" s="100"/>
      <c r="EH709" s="100"/>
      <c r="EI709" s="100"/>
      <c r="EJ709" s="100"/>
      <c r="EK709" s="100"/>
      <c r="EL709" s="100"/>
      <c r="EM709" s="100"/>
      <c r="EN709" s="100"/>
      <c r="EO709" s="100"/>
      <c r="EP709" s="100"/>
      <c r="EQ709" s="100"/>
      <c r="ER709" s="100"/>
      <c r="ES709" s="100"/>
      <c r="ET709" s="100"/>
      <c r="EU709" s="100"/>
      <c r="EV709" s="100"/>
      <c r="EW709" s="100"/>
      <c r="EX709" s="100"/>
      <c r="EY709" s="100"/>
      <c r="EZ709" s="100"/>
      <c r="FA709" s="100"/>
      <c r="FB709" s="100"/>
      <c r="FC709" s="100"/>
      <c r="FD709" s="100"/>
      <c r="FE709" s="100"/>
      <c r="FF709" s="100"/>
      <c r="FG709" s="100"/>
      <c r="FH709" s="100"/>
      <c r="FI709" s="100"/>
      <c r="FJ709" s="100"/>
      <c r="FK709" s="100"/>
      <c r="FL709" s="100"/>
      <c r="FM709" s="100"/>
      <c r="FN709" s="100"/>
      <c r="FO709" s="100"/>
      <c r="FP709" s="100"/>
      <c r="FQ709" s="100"/>
      <c r="FR709" s="100"/>
      <c r="FS709" s="100"/>
      <c r="FT709" s="100"/>
      <c r="FU709" s="100"/>
      <c r="FV709" s="100"/>
      <c r="FW709" s="100"/>
      <c r="FX709" s="100"/>
      <c r="FY709" s="100"/>
      <c r="FZ709" s="100"/>
      <c r="GA709" s="100"/>
      <c r="GB709" s="100"/>
      <c r="GC709" s="100"/>
      <c r="GD709" s="100"/>
      <c r="GE709" s="100"/>
      <c r="GF709" s="100"/>
      <c r="GG709" s="100"/>
      <c r="GH709" s="100"/>
      <c r="GI709" s="100"/>
      <c r="GJ709" s="100"/>
      <c r="GK709" s="100"/>
      <c r="GL709" s="100"/>
      <c r="GM709" s="100"/>
      <c r="GN709" s="100"/>
      <c r="GO709" s="100"/>
      <c r="GP709" s="100"/>
      <c r="GQ709" s="100"/>
      <c r="GR709" s="100"/>
      <c r="GS709" s="100"/>
      <c r="GT709" s="100"/>
      <c r="GU709" s="100"/>
      <c r="GV709" s="100"/>
      <c r="GW709" s="100"/>
      <c r="GX709" s="100"/>
      <c r="GY709" s="100"/>
      <c r="GZ709" s="100"/>
      <c r="HA709" s="100"/>
      <c r="HB709" s="100"/>
      <c r="HC709" s="100"/>
      <c r="HD709" s="100"/>
      <c r="HE709" s="100"/>
      <c r="HF709" s="100"/>
      <c r="HG709" s="100"/>
      <c r="HH709" s="100"/>
      <c r="HI709" s="100"/>
      <c r="HJ709" s="100"/>
      <c r="HK709" s="100"/>
      <c r="HL709" s="100"/>
      <c r="HM709" s="100"/>
      <c r="HN709" s="100"/>
      <c r="HO709" s="100"/>
      <c r="HP709" s="100"/>
      <c r="HQ709" s="100"/>
      <c r="HR709" s="100"/>
      <c r="HS709" s="100"/>
      <c r="HT709" s="100"/>
      <c r="HU709" s="100"/>
      <c r="HV709" s="100"/>
      <c r="HW709" s="100"/>
      <c r="HX709" s="100"/>
      <c r="HY709" s="100"/>
      <c r="HZ709" s="100"/>
      <c r="IA709" s="100"/>
      <c r="IB709" s="100"/>
      <c r="IC709" s="100"/>
      <c r="ID709" s="100"/>
      <c r="IE709" s="100"/>
      <c r="IF709" s="100"/>
      <c r="IG709" s="100"/>
      <c r="IH709" s="100"/>
      <c r="II709" s="100"/>
      <c r="IJ709" s="100"/>
      <c r="IK709" s="100"/>
      <c r="IL709" s="100"/>
      <c r="IM709" s="100"/>
      <c r="IN709" s="100"/>
      <c r="IO709" s="100"/>
      <c r="IP709" s="100"/>
      <c r="IQ709" s="100"/>
      <c r="IR709" s="100"/>
      <c r="IS709" s="100"/>
      <c r="IT709" s="100"/>
      <c r="IU709" s="100"/>
    </row>
  </sheetData>
  <mergeCells count="21">
    <mergeCell ref="A2:V2"/>
    <mergeCell ref="A5:A8"/>
    <mergeCell ref="B5:B8"/>
    <mergeCell ref="C5:C8"/>
    <mergeCell ref="D5:D8"/>
    <mergeCell ref="O5:R6"/>
    <mergeCell ref="S5:V6"/>
    <mergeCell ref="O7:O8"/>
    <mergeCell ref="P7:R7"/>
    <mergeCell ref="S7:S8"/>
    <mergeCell ref="T7:V7"/>
    <mergeCell ref="E5:E8"/>
    <mergeCell ref="F5:J5"/>
    <mergeCell ref="K5:N6"/>
    <mergeCell ref="F6:F8"/>
    <mergeCell ref="G6:J6"/>
    <mergeCell ref="G7:G8"/>
    <mergeCell ref="H7:J7"/>
    <mergeCell ref="K7:K8"/>
    <mergeCell ref="L7:N7"/>
    <mergeCell ref="A3:V3"/>
  </mergeCells>
  <conditionalFormatting sqref="A648">
    <cfRule type="expression" dxfId="92" priority="71" stopIfTrue="1">
      <formula>+COUNTIF(#REF!,#REF!)&gt;1</formula>
    </cfRule>
  </conditionalFormatting>
  <conditionalFormatting sqref="B11">
    <cfRule type="expression" dxfId="91" priority="89" stopIfTrue="1">
      <formula>"#N/A"</formula>
    </cfRule>
  </conditionalFormatting>
  <conditionalFormatting sqref="B17">
    <cfRule type="expression" dxfId="90" priority="87" stopIfTrue="1">
      <formula>"#N/A"</formula>
    </cfRule>
  </conditionalFormatting>
  <conditionalFormatting sqref="B25">
    <cfRule type="expression" dxfId="89" priority="86" stopIfTrue="1">
      <formula>"#N/A"</formula>
    </cfRule>
  </conditionalFormatting>
  <conditionalFormatting sqref="B29 E548:E551 E669:E675">
    <cfRule type="expression" dxfId="88" priority="85" stopIfTrue="1">
      <formula>"#N/A"</formula>
    </cfRule>
  </conditionalFormatting>
  <conditionalFormatting sqref="B30">
    <cfRule type="expression" dxfId="87" priority="84" stopIfTrue="1">
      <formula>"#N/A"</formula>
    </cfRule>
  </conditionalFormatting>
  <conditionalFormatting sqref="B76">
    <cfRule type="expression" dxfId="86" priority="96" stopIfTrue="1">
      <formula>"#N/A"</formula>
    </cfRule>
  </conditionalFormatting>
  <conditionalFormatting sqref="B77:B84">
    <cfRule type="expression" dxfId="85" priority="82" stopIfTrue="1">
      <formula>+COUNTIF(#REF!,#REF!)&gt;1</formula>
    </cfRule>
  </conditionalFormatting>
  <conditionalFormatting sqref="B85:B86">
    <cfRule type="expression" dxfId="84" priority="81" stopIfTrue="1">
      <formula>"#N/A"</formula>
    </cfRule>
  </conditionalFormatting>
  <conditionalFormatting sqref="B109">
    <cfRule type="expression" dxfId="83" priority="57" stopIfTrue="1">
      <formula>+COUNTIF(#REF!,#REF!)&gt;1</formula>
    </cfRule>
  </conditionalFormatting>
  <conditionalFormatting sqref="B113">
    <cfRule type="expression" dxfId="82" priority="55" stopIfTrue="1">
      <formula>+COUNTIF(#REF!,#REF!)&gt;1</formula>
    </cfRule>
  </conditionalFormatting>
  <conditionalFormatting sqref="B114">
    <cfRule type="expression" dxfId="81" priority="54" stopIfTrue="1">
      <formula>+COUNTIF(#REF!,#REF!)&gt;1</formula>
    </cfRule>
  </conditionalFormatting>
  <conditionalFormatting sqref="B116:B118">
    <cfRule type="expression" dxfId="80" priority="51" stopIfTrue="1">
      <formula>+COUNTIF(#REF!,#REF!)&gt;1</formula>
    </cfRule>
  </conditionalFormatting>
  <conditionalFormatting sqref="B120:B121">
    <cfRule type="expression" dxfId="79" priority="49" stopIfTrue="1">
      <formula>+COUNTIF(#REF!,#REF!)&gt;1</formula>
    </cfRule>
  </conditionalFormatting>
  <conditionalFormatting sqref="B123:B124">
    <cfRule type="expression" dxfId="78" priority="48" stopIfTrue="1">
      <formula>+COUNTIF(#REF!,#REF!)&gt;1</formula>
    </cfRule>
  </conditionalFormatting>
  <conditionalFormatting sqref="B127">
    <cfRule type="expression" dxfId="77" priority="47" stopIfTrue="1">
      <formula>+COUNTIF(#REF!,#REF!)&gt;1</formula>
    </cfRule>
  </conditionalFormatting>
  <conditionalFormatting sqref="B130">
    <cfRule type="expression" dxfId="76" priority="46" stopIfTrue="1">
      <formula>+COUNTIF(#REF!,#REF!)&gt;1</formula>
    </cfRule>
  </conditionalFormatting>
  <conditionalFormatting sqref="B132:B133">
    <cfRule type="expression" dxfId="75" priority="45" stopIfTrue="1">
      <formula>+COUNTIF(#REF!,#REF!)&gt;1</formula>
    </cfRule>
  </conditionalFormatting>
  <conditionalFormatting sqref="B136">
    <cfRule type="expression" dxfId="74" priority="44" stopIfTrue="1">
      <formula>+COUNTIF(#REF!,#REF!)&gt;1</formula>
    </cfRule>
  </conditionalFormatting>
  <conditionalFormatting sqref="B138:B139">
    <cfRule type="expression" dxfId="73" priority="91" stopIfTrue="1">
      <formula>+COUNTIF(#REF!,#REF!)&gt;1</formula>
    </cfRule>
  </conditionalFormatting>
  <conditionalFormatting sqref="B159">
    <cfRule type="expression" dxfId="72" priority="77" stopIfTrue="1">
      <formula>"#N/A"</formula>
    </cfRule>
  </conditionalFormatting>
  <conditionalFormatting sqref="B207:B213">
    <cfRule type="expression" dxfId="71" priority="34" stopIfTrue="1">
      <formula>+COUNTIF(#REF!,#REF!)&gt;1</formula>
    </cfRule>
  </conditionalFormatting>
  <conditionalFormatting sqref="B252:B253">
    <cfRule type="duplicateValues" dxfId="70" priority="33"/>
  </conditionalFormatting>
  <conditionalFormatting sqref="B377">
    <cfRule type="expression" dxfId="69" priority="32" stopIfTrue="1">
      <formula>+COUNTIF(#REF!,#REF!)&gt;1</formula>
    </cfRule>
  </conditionalFormatting>
  <conditionalFormatting sqref="B378">
    <cfRule type="expression" dxfId="68" priority="31" stopIfTrue="1">
      <formula>+COUNTIF(#REF!,#REF!)&gt;1</formula>
    </cfRule>
  </conditionalFormatting>
  <conditionalFormatting sqref="B409">
    <cfRule type="expression" dxfId="67" priority="27" stopIfTrue="1">
      <formula>+COUNTIF(#REF!,#REF!)&gt;1</formula>
    </cfRule>
  </conditionalFormatting>
  <conditionalFormatting sqref="B491">
    <cfRule type="expression" dxfId="66" priority="75" stopIfTrue="1">
      <formula>+COUNTIF(#REF!,#REF!)&gt;1</formula>
    </cfRule>
  </conditionalFormatting>
  <conditionalFormatting sqref="B493">
    <cfRule type="expression" dxfId="65" priority="70" stopIfTrue="1">
      <formula>+COUNTIF(#REF!,#REF!)&gt;1</formula>
    </cfRule>
  </conditionalFormatting>
  <conditionalFormatting sqref="B500">
    <cfRule type="expression" dxfId="64" priority="25" stopIfTrue="1">
      <formula>+COUNTIF(#REF!,#REF!)&gt;1</formula>
    </cfRule>
  </conditionalFormatting>
  <conditionalFormatting sqref="B519">
    <cfRule type="expression" dxfId="63" priority="24" stopIfTrue="1">
      <formula>+COUNTIF(#REF!,#REF!)&gt;1</formula>
    </cfRule>
  </conditionalFormatting>
  <conditionalFormatting sqref="B633">
    <cfRule type="expression" dxfId="62" priority="17" stopIfTrue="1">
      <formula>+COUNTIF(#REF!,#REF!)&gt;1</formula>
    </cfRule>
  </conditionalFormatting>
  <conditionalFormatting sqref="B634">
    <cfRule type="expression" dxfId="61" priority="69" stopIfTrue="1">
      <formula>+COUNTIF(#REF!,#REF!)&gt;1</formula>
    </cfRule>
  </conditionalFormatting>
  <conditionalFormatting sqref="B640">
    <cfRule type="expression" dxfId="60" priority="15" stopIfTrue="1">
      <formula>+COUNTIF(#REF!,#REF!)&gt;1</formula>
    </cfRule>
  </conditionalFormatting>
  <conditionalFormatting sqref="B585:D585">
    <cfRule type="expression" dxfId="59" priority="22" stopIfTrue="1">
      <formula>+COUNTIF(#REF!,#REF!)&gt;1</formula>
    </cfRule>
  </conditionalFormatting>
  <conditionalFormatting sqref="C18">
    <cfRule type="expression" dxfId="58" priority="90" stopIfTrue="1">
      <formula>+COUNTIF(#REF!,#REF!)&gt;1</formula>
    </cfRule>
  </conditionalFormatting>
  <conditionalFormatting sqref="C77">
    <cfRule type="expression" dxfId="57" priority="95" stopIfTrue="1">
      <formula>+COUNTIF(#REF!,#REF!)&gt;1</formula>
    </cfRule>
  </conditionalFormatting>
  <conditionalFormatting sqref="C82">
    <cfRule type="expression" dxfId="56" priority="93" stopIfTrue="1">
      <formula>+COUNTIF(#REF!,#REF!)&gt;1</formula>
    </cfRule>
  </conditionalFormatting>
  <conditionalFormatting sqref="C378">
    <cfRule type="expression" dxfId="55" priority="30" stopIfTrue="1">
      <formula>+COUNTIF(#REF!,#REF!)&gt;1</formula>
    </cfRule>
  </conditionalFormatting>
  <conditionalFormatting sqref="C418:C419">
    <cfRule type="expression" dxfId="54" priority="26" stopIfTrue="1">
      <formula>"#N/A"</formula>
    </cfRule>
  </conditionalFormatting>
  <conditionalFormatting sqref="C636">
    <cfRule type="expression" dxfId="53" priority="16" stopIfTrue="1">
      <formula>"#N/A"</formula>
    </cfRule>
  </conditionalFormatting>
  <conditionalFormatting sqref="C548:D549">
    <cfRule type="expression" dxfId="52" priority="23" stopIfTrue="1">
      <formula>"#N/A"</formula>
    </cfRule>
  </conditionalFormatting>
  <conditionalFormatting sqref="C595:D596">
    <cfRule type="expression" dxfId="51" priority="21" stopIfTrue="1">
      <formula>"#N/A"</formula>
    </cfRule>
  </conditionalFormatting>
  <conditionalFormatting sqref="C669:D669 C671:D671">
    <cfRule type="expression" dxfId="50" priority="14" stopIfTrue="1">
      <formula>"#N/A"</formula>
    </cfRule>
  </conditionalFormatting>
  <conditionalFormatting sqref="C678:D679">
    <cfRule type="expression" dxfId="49" priority="13" stopIfTrue="1">
      <formula>"#N/A"</formula>
    </cfRule>
  </conditionalFormatting>
  <conditionalFormatting sqref="D599:D601">
    <cfRule type="expression" dxfId="48" priority="20" stopIfTrue="1">
      <formula>"#N/A"</formula>
    </cfRule>
  </conditionalFormatting>
  <conditionalFormatting sqref="E380:E381">
    <cfRule type="expression" dxfId="47" priority="76" stopIfTrue="1">
      <formula>+COUNTIF(#REF!,#REF!)&gt;1</formula>
    </cfRule>
  </conditionalFormatting>
  <conditionalFormatting sqref="E390:E392">
    <cfRule type="expression" dxfId="46" priority="29" stopIfTrue="1">
      <formula>+COUNTIF(#REF!,#REF!)&gt;1</formula>
    </cfRule>
  </conditionalFormatting>
  <conditionalFormatting sqref="E394:E396">
    <cfRule type="expression" dxfId="45" priority="28" stopIfTrue="1">
      <formula>+COUNTIF(#REF!,#REF!)&gt;1</formula>
    </cfRule>
  </conditionalFormatting>
  <conditionalFormatting sqref="E432:E449">
    <cfRule type="expression" dxfId="44" priority="73" stopIfTrue="1">
      <formula>"#N/A"</formula>
    </cfRule>
  </conditionalFormatting>
  <conditionalFormatting sqref="E491:E493">
    <cfRule type="expression" dxfId="43" priority="74" stopIfTrue="1">
      <formula>+COUNTIF(#REF!,#REF!)&gt;1</formula>
    </cfRule>
  </conditionalFormatting>
  <conditionalFormatting sqref="E620">
    <cfRule type="expression" dxfId="42" priority="72" stopIfTrue="1">
      <formula>+COUNTIF(#REF!,#REF!)&gt;1</formula>
    </cfRule>
  </conditionalFormatting>
  <conditionalFormatting sqref="E623">
    <cfRule type="expression" dxfId="41" priority="19" stopIfTrue="1">
      <formula>+COUNTIF(#REF!,#REF!)&gt;1</formula>
    </cfRule>
  </conditionalFormatting>
  <conditionalFormatting sqref="E626">
    <cfRule type="expression" dxfId="40" priority="18" stopIfTrue="1">
      <formula>+COUNTIF(#REF!,#REF!)&gt;1</formula>
    </cfRule>
  </conditionalFormatting>
  <conditionalFormatting sqref="F15:F16">
    <cfRule type="duplicateValues" dxfId="39" priority="88"/>
  </conditionalFormatting>
  <conditionalFormatting sqref="F21">
    <cfRule type="duplicateValues" dxfId="38" priority="67"/>
  </conditionalFormatting>
  <conditionalFormatting sqref="F22">
    <cfRule type="duplicateValues" dxfId="37" priority="68"/>
  </conditionalFormatting>
  <conditionalFormatting sqref="F24">
    <cfRule type="duplicateValues" dxfId="36" priority="66"/>
  </conditionalFormatting>
  <conditionalFormatting sqref="F29">
    <cfRule type="duplicateValues" dxfId="35" priority="65"/>
  </conditionalFormatting>
  <conditionalFormatting sqref="F39">
    <cfRule type="expression" dxfId="34" priority="64" stopIfTrue="1">
      <formula>COUNTIF(#REF!,#REF!)&gt;1</formula>
    </cfRule>
  </conditionalFormatting>
  <conditionalFormatting sqref="F49">
    <cfRule type="duplicateValues" dxfId="33" priority="83"/>
  </conditionalFormatting>
  <conditionalFormatting sqref="F53">
    <cfRule type="duplicateValues" dxfId="32" priority="63"/>
  </conditionalFormatting>
  <conditionalFormatting sqref="F57">
    <cfRule type="duplicateValues" dxfId="31" priority="62"/>
  </conditionalFormatting>
  <conditionalFormatting sqref="F61">
    <cfRule type="duplicateValues" dxfId="30" priority="61"/>
  </conditionalFormatting>
  <conditionalFormatting sqref="F65">
    <cfRule type="duplicateValues" dxfId="29" priority="60"/>
  </conditionalFormatting>
  <conditionalFormatting sqref="F70">
    <cfRule type="duplicateValues" dxfId="28" priority="59"/>
  </conditionalFormatting>
  <conditionalFormatting sqref="F74">
    <cfRule type="duplicateValues" dxfId="27" priority="58"/>
  </conditionalFormatting>
  <conditionalFormatting sqref="F77">
    <cfRule type="duplicateValues" dxfId="26" priority="94"/>
  </conditionalFormatting>
  <conditionalFormatting sqref="F110:F111">
    <cfRule type="duplicateValues" dxfId="25" priority="56"/>
  </conditionalFormatting>
  <conditionalFormatting sqref="F114">
    <cfRule type="duplicateValues" dxfId="24" priority="53"/>
  </conditionalFormatting>
  <conditionalFormatting sqref="G29">
    <cfRule type="expression" dxfId="23" priority="1" stopIfTrue="1">
      <formula>COUNTIF(#REF!,#REF!)&gt;1</formula>
    </cfRule>
  </conditionalFormatting>
  <conditionalFormatting sqref="G39">
    <cfRule type="expression" dxfId="22" priority="5" stopIfTrue="1">
      <formula>COUNTIF(#REF!,#REF!)&gt;1</formula>
    </cfRule>
  </conditionalFormatting>
  <conditionalFormatting sqref="J15:J16">
    <cfRule type="expression" dxfId="21" priority="12" stopIfTrue="1">
      <formula>COUNTIF(#REF!,#REF!)&gt;1</formula>
    </cfRule>
  </conditionalFormatting>
  <conditionalFormatting sqref="J21:J24">
    <cfRule type="expression" dxfId="20" priority="11" stopIfTrue="1">
      <formula>COUNTIF(#REF!,#REF!)&gt;1</formula>
    </cfRule>
  </conditionalFormatting>
  <conditionalFormatting sqref="J29">
    <cfRule type="expression" dxfId="19" priority="10" stopIfTrue="1">
      <formula>COUNTIF(#REF!,#REF!)&gt;1</formula>
    </cfRule>
  </conditionalFormatting>
  <conditionalFormatting sqref="J34">
    <cfRule type="expression" dxfId="18" priority="9" stopIfTrue="1">
      <formula>COUNTIF(#REF!,#REF!)&gt;1</formula>
    </cfRule>
  </conditionalFormatting>
  <conditionalFormatting sqref="J39">
    <cfRule type="expression" dxfId="17" priority="6" stopIfTrue="1">
      <formula>COUNTIF(#REF!,#REF!)&gt;1</formula>
    </cfRule>
  </conditionalFormatting>
  <conditionalFormatting sqref="J41">
    <cfRule type="expression" dxfId="16" priority="7" stopIfTrue="1">
      <formula>COUNTIF(#REF!,#REF!)&gt;1</formula>
    </cfRule>
  </conditionalFormatting>
  <conditionalFormatting sqref="J143">
    <cfRule type="expression" dxfId="15" priority="8" stopIfTrue="1">
      <formula>COUNTIF(#REF!,#REF!)&gt;1</formula>
    </cfRule>
  </conditionalFormatting>
  <conditionalFormatting sqref="J147">
    <cfRule type="expression" dxfId="14" priority="4" stopIfTrue="1">
      <formula>COUNTIF(#REF!,#REF!)&gt;1</formula>
    </cfRule>
  </conditionalFormatting>
  <conditionalFormatting sqref="J151">
    <cfRule type="expression" dxfId="13" priority="3" stopIfTrue="1">
      <formula>COUNTIF(#REF!,#REF!)&gt;1</formula>
    </cfRule>
  </conditionalFormatting>
  <conditionalFormatting sqref="J155">
    <cfRule type="expression" dxfId="12" priority="2" stopIfTrue="1">
      <formula>COUNTIF(#REF!,#REF!)&gt;1</formula>
    </cfRule>
  </conditionalFormatting>
  <conditionalFormatting sqref="N143">
    <cfRule type="expression" dxfId="11" priority="80" stopIfTrue="1">
      <formula>COUNTIF(#REF!,#REF!)&gt;1</formula>
    </cfRule>
  </conditionalFormatting>
  <conditionalFormatting sqref="N147">
    <cfRule type="expression" dxfId="10" priority="43" stopIfTrue="1">
      <formula>COUNTIF(#REF!,#REF!)&gt;1</formula>
    </cfRule>
  </conditionalFormatting>
  <conditionalFormatting sqref="N151">
    <cfRule type="expression" dxfId="9" priority="40" stopIfTrue="1">
      <formula>COUNTIF(#REF!,#REF!)&gt;1</formula>
    </cfRule>
  </conditionalFormatting>
  <conditionalFormatting sqref="N155">
    <cfRule type="expression" dxfId="8" priority="37" stopIfTrue="1">
      <formula>COUNTIF(#REF!,#REF!)&gt;1</formula>
    </cfRule>
  </conditionalFormatting>
  <conditionalFormatting sqref="R143">
    <cfRule type="expression" dxfId="7" priority="79" stopIfTrue="1">
      <formula>COUNTIF(#REF!,#REF!)&gt;1</formula>
    </cfRule>
  </conditionalFormatting>
  <conditionalFormatting sqref="R147">
    <cfRule type="expression" dxfId="6" priority="42" stopIfTrue="1">
      <formula>COUNTIF(#REF!,#REF!)&gt;1</formula>
    </cfRule>
  </conditionalFormatting>
  <conditionalFormatting sqref="R151">
    <cfRule type="expression" dxfId="5" priority="39" stopIfTrue="1">
      <formula>COUNTIF(#REF!,#REF!)&gt;1</formula>
    </cfRule>
  </conditionalFormatting>
  <conditionalFormatting sqref="R155">
    <cfRule type="expression" dxfId="4" priority="36" stopIfTrue="1">
      <formula>COUNTIF(#REF!,#REF!)&gt;1</formula>
    </cfRule>
  </conditionalFormatting>
  <conditionalFormatting sqref="V143">
    <cfRule type="expression" dxfId="3" priority="78" stopIfTrue="1">
      <formula>COUNTIF(#REF!,#REF!)&gt;1</formula>
    </cfRule>
  </conditionalFormatting>
  <conditionalFormatting sqref="V147">
    <cfRule type="expression" dxfId="2" priority="41" stopIfTrue="1">
      <formula>COUNTIF(#REF!,#REF!)&gt;1</formula>
    </cfRule>
  </conditionalFormatting>
  <conditionalFormatting sqref="V151">
    <cfRule type="expression" dxfId="1" priority="38" stopIfTrue="1">
      <formula>COUNTIF(#REF!,#REF!)&gt;1</formula>
    </cfRule>
  </conditionalFormatting>
  <conditionalFormatting sqref="V155">
    <cfRule type="expression" dxfId="0" priority="35" stopIfTrue="1">
      <formula>COUNTIF(#REF!,#REF!)&gt;1</formula>
    </cfRule>
  </conditionalFormatting>
  <dataValidations count="3">
    <dataValidation allowBlank="1" showErrorMessage="1" sqref="C34 C45 C39 D15:D16 D21:D23 C41" xr:uid="{3BF683CD-0BCC-474D-97D4-1B13472B26AE}"/>
    <dataValidation type="decimal" operator="greaterThanOrEqual" allowBlank="1" showInputMessage="1" showErrorMessage="1" prompt="Lỗi - Tổng số nhỏ hơn vốn NSTW" sqref="I151" xr:uid="{64CED98B-3E74-4DC2-8B01-47B000735C82}">
      <formula1>#REF!</formula1>
    </dataValidation>
    <dataValidation type="decimal" operator="greaterThanOrEqual" allowBlank="1" showErrorMessage="1" errorTitle="Lỗi" error="Tổng số nhỏ hơn vốn NSTW" promptTitle="Băt buộc nhập" prompt="Băt buộc nhập" sqref="I143" xr:uid="{78948EC6-5261-499B-A331-B702209D98C6}">
      <formula1>#REF!</formula1>
    </dataValidation>
  </dataValidations>
  <printOptions horizontalCentered="1"/>
  <pageMargins left="0.2" right="0.2" top="0.5" bottom="0.4" header="0.3" footer="0.3"/>
  <pageSetup paperSize="9" scale="5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419BEF-64D5-40DF-A19C-5B7F377B7ED0}">
  <ds:schemaRefs>
    <ds:schemaRef ds:uri="http://schemas.microsoft.com/sharepoint/v3/contenttype/forms"/>
  </ds:schemaRefs>
</ds:datastoreItem>
</file>

<file path=customXml/itemProps2.xml><?xml version="1.0" encoding="utf-8"?>
<ds:datastoreItem xmlns:ds="http://schemas.openxmlformats.org/officeDocument/2006/customXml" ds:itemID="{00B2F18B-DD53-4D7B-8FCE-0A2D3D579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bieu 58</vt:lpstr>
      <vt:lpstr>'bieu 58'!Print_Area</vt:lpstr>
      <vt:lpstr>'bieu 58'!Print_Titles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Ms. Vu Thanh Tam</cp:lastModifiedBy>
  <cp:lastPrinted>2025-01-02T05:01:55Z</cp:lastPrinted>
  <dcterms:created xsi:type="dcterms:W3CDTF">2018-08-22T07:49:45Z</dcterms:created>
  <dcterms:modified xsi:type="dcterms:W3CDTF">2025-01-02T05:01:58Z</dcterms:modified>
</cp:coreProperties>
</file>