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4. Cong khai du toan 2025\2. Cong khai Du toan HĐND tinh phe duyet\"/>
    </mc:Choice>
  </mc:AlternateContent>
  <xr:revisionPtr revIDLastSave="0" documentId="13_ncr:1_{25A62530-4366-43F1-9ADD-54CB509AE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u 53" sheetId="1" r:id="rId1"/>
  </sheets>
  <definedNames>
    <definedName name="_xlnm.Print_Area" localSheetId="0">'bieu 53'!$A$1:$O$142</definedName>
    <definedName name="_xlnm.Print_Titles" localSheetId="0">'bieu 53'!$5:$7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2" i="1" l="1"/>
  <c r="C141" i="1"/>
  <c r="C140" i="1"/>
  <c r="C137" i="1"/>
  <c r="C136" i="1"/>
  <c r="C135" i="1"/>
  <c r="C133" i="1"/>
  <c r="C132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09" i="1"/>
  <c r="C108" i="1"/>
  <c r="C107" i="1"/>
  <c r="O106" i="1"/>
  <c r="N106" i="1"/>
  <c r="M106" i="1"/>
  <c r="L106" i="1"/>
  <c r="K106" i="1"/>
  <c r="J106" i="1"/>
  <c r="I106" i="1"/>
  <c r="H106" i="1"/>
  <c r="G106" i="1"/>
  <c r="F106" i="1"/>
  <c r="C106" i="1" s="1"/>
  <c r="E106" i="1"/>
  <c r="D106" i="1"/>
  <c r="C105" i="1"/>
  <c r="C104" i="1"/>
  <c r="C103" i="1"/>
  <c r="C102" i="1"/>
  <c r="C101" i="1"/>
  <c r="C100" i="1"/>
  <c r="C99" i="1"/>
  <c r="C98" i="1"/>
  <c r="C97" i="1"/>
  <c r="O96" i="1"/>
  <c r="N96" i="1"/>
  <c r="M96" i="1"/>
  <c r="L96" i="1"/>
  <c r="K96" i="1"/>
  <c r="J96" i="1"/>
  <c r="I96" i="1"/>
  <c r="H96" i="1"/>
  <c r="G96" i="1"/>
  <c r="F96" i="1"/>
  <c r="E96" i="1"/>
  <c r="D96" i="1"/>
  <c r="C95" i="1"/>
  <c r="C94" i="1"/>
  <c r="O93" i="1"/>
  <c r="N93" i="1"/>
  <c r="M93" i="1"/>
  <c r="L93" i="1"/>
  <c r="K93" i="1"/>
  <c r="J93" i="1"/>
  <c r="I93" i="1"/>
  <c r="H93" i="1"/>
  <c r="G93" i="1"/>
  <c r="F93" i="1"/>
  <c r="E93" i="1"/>
  <c r="C93" i="1" s="1"/>
  <c r="D93" i="1"/>
  <c r="C92" i="1"/>
  <c r="C91" i="1"/>
  <c r="C90" i="1"/>
  <c r="C89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3" i="1"/>
  <c r="C62" i="1"/>
  <c r="C61" i="1"/>
  <c r="C59" i="1" s="1"/>
  <c r="C60" i="1"/>
  <c r="O59" i="1"/>
  <c r="N59" i="1"/>
  <c r="M59" i="1"/>
  <c r="L59" i="1"/>
  <c r="K59" i="1"/>
  <c r="J59" i="1"/>
  <c r="I59" i="1"/>
  <c r="H59" i="1"/>
  <c r="G59" i="1"/>
  <c r="F59" i="1"/>
  <c r="E59" i="1"/>
  <c r="D59" i="1"/>
  <c r="C58" i="1"/>
  <c r="C57" i="1"/>
  <c r="O56" i="1"/>
  <c r="N56" i="1"/>
  <c r="M56" i="1"/>
  <c r="L56" i="1"/>
  <c r="K56" i="1"/>
  <c r="J56" i="1"/>
  <c r="I56" i="1"/>
  <c r="H56" i="1"/>
  <c r="G56" i="1"/>
  <c r="F56" i="1"/>
  <c r="E56" i="1"/>
  <c r="D56" i="1"/>
  <c r="C55" i="1"/>
  <c r="C54" i="1"/>
  <c r="O53" i="1"/>
  <c r="N53" i="1"/>
  <c r="M53" i="1"/>
  <c r="L53" i="1"/>
  <c r="K53" i="1"/>
  <c r="J53" i="1"/>
  <c r="I53" i="1"/>
  <c r="H53" i="1"/>
  <c r="G53" i="1"/>
  <c r="F53" i="1"/>
  <c r="E53" i="1"/>
  <c r="C53" i="1" s="1"/>
  <c r="D53" i="1"/>
  <c r="C52" i="1"/>
  <c r="K51" i="1"/>
  <c r="C51" i="1" s="1"/>
  <c r="C50" i="1"/>
  <c r="C49" i="1"/>
  <c r="C48" i="1"/>
  <c r="C47" i="1"/>
  <c r="C46" i="1"/>
  <c r="C45" i="1"/>
  <c r="C44" i="1"/>
  <c r="O43" i="1"/>
  <c r="N43" i="1"/>
  <c r="M43" i="1"/>
  <c r="L43" i="1"/>
  <c r="J43" i="1"/>
  <c r="I43" i="1"/>
  <c r="H43" i="1"/>
  <c r="G43" i="1"/>
  <c r="F43" i="1"/>
  <c r="E43" i="1"/>
  <c r="D43" i="1"/>
  <c r="C42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37" i="1"/>
  <c r="K36" i="1"/>
  <c r="C36" i="1" s="1"/>
  <c r="K35" i="1"/>
  <c r="C35" i="1" s="1"/>
  <c r="O34" i="1"/>
  <c r="N34" i="1"/>
  <c r="M34" i="1"/>
  <c r="L34" i="1"/>
  <c r="J34" i="1"/>
  <c r="I34" i="1"/>
  <c r="H34" i="1"/>
  <c r="G34" i="1"/>
  <c r="F34" i="1"/>
  <c r="E34" i="1"/>
  <c r="D34" i="1"/>
  <c r="C33" i="1"/>
  <c r="C32" i="1"/>
  <c r="C31" i="1"/>
  <c r="C30" i="1"/>
  <c r="C29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6" i="1"/>
  <c r="C25" i="1"/>
  <c r="O24" i="1"/>
  <c r="N24" i="1"/>
  <c r="M24" i="1"/>
  <c r="L24" i="1"/>
  <c r="K24" i="1"/>
  <c r="J24" i="1"/>
  <c r="I24" i="1"/>
  <c r="H24" i="1"/>
  <c r="G24" i="1"/>
  <c r="G8" i="1" s="1"/>
  <c r="F24" i="1"/>
  <c r="E24" i="1"/>
  <c r="D24" i="1"/>
  <c r="C24" i="1"/>
  <c r="C23" i="1"/>
  <c r="C22" i="1"/>
  <c r="C21" i="1" s="1"/>
  <c r="O21" i="1"/>
  <c r="N21" i="1"/>
  <c r="M21" i="1"/>
  <c r="L21" i="1"/>
  <c r="K21" i="1"/>
  <c r="J21" i="1"/>
  <c r="I21" i="1"/>
  <c r="H21" i="1"/>
  <c r="G21" i="1"/>
  <c r="F21" i="1"/>
  <c r="E21" i="1"/>
  <c r="D21" i="1"/>
  <c r="C20" i="1"/>
  <c r="C19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6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3" i="1"/>
  <c r="C12" i="1"/>
  <c r="O11" i="1"/>
  <c r="O8" i="1" s="1"/>
  <c r="N11" i="1"/>
  <c r="M11" i="1"/>
  <c r="L11" i="1"/>
  <c r="K11" i="1"/>
  <c r="J11" i="1"/>
  <c r="I11" i="1"/>
  <c r="H11" i="1"/>
  <c r="G11" i="1"/>
  <c r="F11" i="1"/>
  <c r="E11" i="1"/>
  <c r="D11" i="1"/>
  <c r="C10" i="1"/>
  <c r="C9" i="1"/>
  <c r="F8" i="1" l="1"/>
  <c r="E8" i="1"/>
  <c r="I8" i="1"/>
  <c r="C14" i="1"/>
  <c r="C56" i="1"/>
  <c r="C87" i="1"/>
  <c r="C96" i="1"/>
  <c r="J8" i="1"/>
  <c r="D8" i="1"/>
  <c r="C40" i="1"/>
  <c r="C110" i="1"/>
  <c r="N8" i="1"/>
  <c r="H8" i="1"/>
  <c r="C11" i="1"/>
  <c r="C17" i="1"/>
  <c r="C27" i="1"/>
  <c r="K43" i="1"/>
  <c r="C43" i="1" s="1"/>
  <c r="C64" i="1"/>
  <c r="C34" i="1"/>
  <c r="L8" i="1"/>
  <c r="M8" i="1"/>
  <c r="K34" i="1"/>
  <c r="K8" i="1" s="1"/>
  <c r="C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Ms. Vu Thanh Tam</author>
  </authors>
  <commentList>
    <comment ref="C8" authorId="0" shapeId="0" xr:uid="{A1E02C91-8ADF-4C0B-8B2F-E9D6EACE1722}">
      <text>
        <r>
          <rPr>
            <b/>
            <sz val="9"/>
            <color indexed="81"/>
            <rFont val="Tahoma"/>
            <family val="2"/>
          </rPr>
          <t>Ms. Vu Thanh Tam:</t>
        </r>
        <r>
          <rPr>
            <sz val="9"/>
            <color indexed="81"/>
            <rFont val="Tahoma"/>
            <family val="2"/>
          </rPr>
          <t xml:space="preserve">
Cộng thêm Chi quốc phòng 99.506, chi an ninh 38.029</t>
        </r>
      </text>
    </comment>
  </commentList>
</comments>
</file>

<file path=xl/sharedStrings.xml><?xml version="1.0" encoding="utf-8"?>
<sst xmlns="http://schemas.openxmlformats.org/spreadsheetml/2006/main" count="158" uniqueCount="144">
  <si>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</si>
  <si>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</si>
  <si>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</si>
  <si>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</si>
  <si>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</si>
  <si>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</si>
  <si>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</si>
  <si>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</si>
  <si>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</si>
  <si>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</si>
  <si>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</si>
  <si>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</si>
  <si>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</si>
  <si>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</si>
  <si>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</si>
  <si>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</si>
  <si>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</si>
  <si>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</si>
  <si>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Biểu số 53/CK-NSNN</t>
  </si>
  <si>
    <t>UBND TỈNH LAI CHÂU</t>
  </si>
  <si>
    <t>Văn phòng Ủy ban nhân dân tỉnh</t>
  </si>
  <si>
    <t xml:space="preserve"> - Văn phòng Ủy ban nhân dân tỉnh</t>
  </si>
  <si>
    <t xml:space="preserve"> Sở Kế hoạch và Đầu tư</t>
  </si>
  <si>
    <t xml:space="preserve"> - Văn phòng sở</t>
  </si>
  <si>
    <t xml:space="preserve"> Sở Khoa học và Công nghệ</t>
  </si>
  <si>
    <t xml:space="preserve"> - Chi cục đo lường chất lượng</t>
  </si>
  <si>
    <t>Sở Nội vụ</t>
  </si>
  <si>
    <t>Sở Tài chính</t>
  </si>
  <si>
    <t xml:space="preserve"> - Văn phòng sở </t>
  </si>
  <si>
    <t xml:space="preserve"> - Trung tâm tư vấn dịch vụ tài chính </t>
  </si>
  <si>
    <t>Sở Lao động Thương binh và Xã hội</t>
  </si>
  <si>
    <t xml:space="preserve"> - Trung tâm Bảo trợ xã hội</t>
  </si>
  <si>
    <t xml:space="preserve"> - Trung tâm Dịch vụ việc làm </t>
  </si>
  <si>
    <t xml:space="preserve"> - Quỹ Bảo trợ trẻ em </t>
  </si>
  <si>
    <t>Sở Giao thông vận tải</t>
  </si>
  <si>
    <t xml:space="preserve"> - Thanh tra giao thông vận tải</t>
  </si>
  <si>
    <t>Sở Xây dựng</t>
  </si>
  <si>
    <t>Sở Công Thương</t>
  </si>
  <si>
    <t>Sở Nông nghiệp và Phát triển nông thôn</t>
  </si>
  <si>
    <t xml:space="preserve"> - Chi cục Phát triển nông thôn</t>
  </si>
  <si>
    <t xml:space="preserve"> - Chi cục Kiểm lâm</t>
  </si>
  <si>
    <t xml:space="preserve"> - Chi cục Trồng trọt và Bảo vệ thực vật</t>
  </si>
  <si>
    <t xml:space="preserve"> - Chi cục Quản lý chất lượng Nông lâm sản</t>
  </si>
  <si>
    <t xml:space="preserve"> - Văn phòng điều phối nông thôn mới cấp tỉnh</t>
  </si>
  <si>
    <t xml:space="preserve"> Sở Tư pháp</t>
  </si>
  <si>
    <t xml:space="preserve"> - Trung tâm Trợ giúp pháp lý</t>
  </si>
  <si>
    <t>Sở Ngoại vụ</t>
  </si>
  <si>
    <t xml:space="preserve"> - Hội liên hiệp các tổ chức hữu nghị</t>
  </si>
  <si>
    <t xml:space="preserve"> Sở Giáo dục và Đào tạo</t>
  </si>
  <si>
    <t xml:space="preserve"> - Khối THPT</t>
  </si>
  <si>
    <t xml:space="preserve"> - Trung tâm giáo dục thường xuyên tỉnh</t>
  </si>
  <si>
    <t xml:space="preserve"> - Khối trường phổ thông dân tộc nội trú</t>
  </si>
  <si>
    <t xml:space="preserve">Sở Y tế </t>
  </si>
  <si>
    <t xml:space="preserve"> - Chi cục Vệ sinh an toàn thực phẩm</t>
  </si>
  <si>
    <t xml:space="preserve"> - Bệnh viện đa khoa tỉnh</t>
  </si>
  <si>
    <t xml:space="preserve"> - Bệnh viện Y học cổ truyền</t>
  </si>
  <si>
    <t xml:space="preserve"> - Bệnh viện Lao và Bệnh phổi</t>
  </si>
  <si>
    <t xml:space="preserve"> - Trung tâm kiểm soát bệnh tật tỉnh</t>
  </si>
  <si>
    <t xml:space="preserve"> - Trung tâm Pháp y </t>
  </si>
  <si>
    <t xml:space="preserve"> - Trung tâm Y tế huyện Tam Đường</t>
  </si>
  <si>
    <t xml:space="preserve"> - Trung tâm Y tế huyện Phong Thổ</t>
  </si>
  <si>
    <t xml:space="preserve"> - Trung tâm Y tế huyện Tân Uyên</t>
  </si>
  <si>
    <t xml:space="preserve"> - Trung tâm Y tế huyện Than Uyên</t>
  </si>
  <si>
    <t xml:space="preserve"> - Trung tâm Y tế huyện Sìn Hồ</t>
  </si>
  <si>
    <t xml:space="preserve"> - Trung tâm Y tế Mường Tè</t>
  </si>
  <si>
    <t xml:space="preserve"> - Trung tâm Y tế dự phòng Thành phố</t>
  </si>
  <si>
    <t xml:space="preserve"> - Trung tâm Y tế Nậm Nhùn</t>
  </si>
  <si>
    <t xml:space="preserve"> - Kinh phí đối ứng các dự án </t>
  </si>
  <si>
    <t>Sở Văn hoá thể thao và Du lịch</t>
  </si>
  <si>
    <t xml:space="preserve"> - Trung tâm văn hóa nghệ thuật tỉnh</t>
  </si>
  <si>
    <t xml:space="preserve"> - Thư viện tỉnh</t>
  </si>
  <si>
    <t xml:space="preserve"> - Trung tâm huấn luyện năng khiếu thể dục thể thao</t>
  </si>
  <si>
    <t>Sở Tài nguyên và Môi trường</t>
  </si>
  <si>
    <t xml:space="preserve"> - Văn phòng đăng ký đất đai</t>
  </si>
  <si>
    <t xml:space="preserve">Sở Thông tin và Truyền thông </t>
  </si>
  <si>
    <t xml:space="preserve"> - Trung tâm Công nghệ thông tin và truyền thông</t>
  </si>
  <si>
    <t>Văn phòng Ban An toàn giao thông</t>
  </si>
  <si>
    <t>Ban Dân tộc</t>
  </si>
  <si>
    <t>Thanh tra tỉnh</t>
  </si>
  <si>
    <t>Uỷ ban Mặt trận Tổ quốc tỉnh</t>
  </si>
  <si>
    <t>Hội liên hiệp phụ nữ tỉnh</t>
  </si>
  <si>
    <t xml:space="preserve"> - Văn phòng Tỉnh đoàn</t>
  </si>
  <si>
    <t xml:space="preserve"> - Hội cựu thanh niên xung phong</t>
  </si>
  <si>
    <t xml:space="preserve"> - Trung tâm thanh thiếu nhi</t>
  </si>
  <si>
    <t>Đài Phát thanh Truyền hình</t>
  </si>
  <si>
    <t>Trường Chính trị tỉnh</t>
  </si>
  <si>
    <t>Hội Luật gia</t>
  </si>
  <si>
    <t>Hội Nhà báo</t>
  </si>
  <si>
    <t>Hội Chữ thập đỏ</t>
  </si>
  <si>
    <t>Hội Văn học nghệ thuật</t>
  </si>
  <si>
    <t>Hội Khuyến học tỉnh</t>
  </si>
  <si>
    <t>Liên Minh hợp tác xã</t>
  </si>
  <si>
    <t xml:space="preserve">Bảo Hiểm xã hội tỉnh </t>
  </si>
  <si>
    <t>Ban QLTTHC chính trị tỉnh</t>
  </si>
  <si>
    <t>Văn phòng Tỉnh ủy</t>
  </si>
  <si>
    <t xml:space="preserve"> - Trung tâm Xúc tiến đầu tư, thương mại và du lịch</t>
  </si>
  <si>
    <t xml:space="preserve"> - Trung tâm kiểm định và phát triển khoa học công nghệ</t>
  </si>
  <si>
    <t xml:space="preserve"> - Sự nghiệp giao thông</t>
  </si>
  <si>
    <t xml:space="preserve"> - Trung tâm nước sạch và vệ sinh môi trường nông thôn</t>
  </si>
  <si>
    <t xml:space="preserve"> - Trung tâm Kiểm nghiệm thuốc - Mỹ phẩm - Thực phẩm</t>
  </si>
  <si>
    <t xml:space="preserve"> - Trung tâm hỗ trợ nông dân</t>
  </si>
  <si>
    <t>Liên đoàn lao động tỉnh</t>
  </si>
  <si>
    <t>Ngân hàng chính sách xã hội</t>
  </si>
  <si>
    <t>Văn phòng Đoàn đại biểu Quốc hội và Hội đồng nhân dân tỉnh</t>
  </si>
  <si>
    <t xml:space="preserve"> - Chi cục Thuỷ lợi và phòng chống lụt bão </t>
  </si>
  <si>
    <t xml:space="preserve"> - Chi cục Chăn nuôi và Thú y</t>
  </si>
  <si>
    <t xml:space="preserve"> - Văn phòng Sở</t>
  </si>
  <si>
    <t>Ban bảo vệ và chăm sóc sức khỏe cán bộ tỉnh</t>
  </si>
  <si>
    <t>B11</t>
  </si>
  <si>
    <t>Cục quản lý thị trường (Ban chỉ đạo 389 tỉnh)</t>
  </si>
  <si>
    <t>Công ty cổ phần cao su Lai Châu</t>
  </si>
  <si>
    <t>Công ty cổ phần cao su Lai Châu II</t>
  </si>
  <si>
    <t xml:space="preserve"> - Trung tâm tin học và Công báo </t>
  </si>
  <si>
    <t xml:space="preserve"> - Trung tâm lưu trữ lịch sử</t>
  </si>
  <si>
    <t xml:space="preserve"> - Cơ sở cai nghiện ma túy tỉnh</t>
  </si>
  <si>
    <t xml:space="preserve"> - Trung tâm đón tiếp thân nhân liệt sỹ &amp; điều dưỡng người có công với cách mạng</t>
  </si>
  <si>
    <t xml:space="preserve"> - Trung tâm Khuyến công </t>
  </si>
  <si>
    <t xml:space="preserve"> - Chi cục Dân số KHHGĐ tỉnh</t>
  </si>
  <si>
    <t xml:space="preserve"> - Phụ cấp nhân viên y tế thôn bản</t>
  </si>
  <si>
    <t xml:space="preserve"> - Kinh phí thực hiện các Đề án, Nghị quyết, Kế hoạch</t>
  </si>
  <si>
    <t xml:space="preserve"> - Kinh phí thực hiện các kế hoạch của tỉnh</t>
  </si>
  <si>
    <t xml:space="preserve"> - Kinh phí đào tạo</t>
  </si>
  <si>
    <t>Hội cựu chiến binh</t>
  </si>
  <si>
    <t>Tỉnh Đoàn thanh niên</t>
  </si>
  <si>
    <t>Hội Nông dân tỉnh</t>
  </si>
  <si>
    <t xml:space="preserve"> - Văn phòng Ban chấp hành Đoàn Hội nông dân tỉnh</t>
  </si>
  <si>
    <t>Hội người cao tuổi</t>
  </si>
  <si>
    <t>Viện kiểm sát tỉnh</t>
  </si>
  <si>
    <t>Tòa án nhân dân</t>
  </si>
  <si>
    <t>Công ty TNHH MTV quản lý thuỷ nông</t>
  </si>
  <si>
    <t>Công ty cổ phần cao su Giầu Tiếng Lai Châu</t>
  </si>
  <si>
    <t>DỰ TOÁN CHI THƯỜNG XUYÊN CỦA NGÂN SÁCH CẤP TỈNH CHO TỪNG CƠ QUAN, TỔ CHỨC THEO LĨNH VỰC NĂM 2025</t>
  </si>
  <si>
    <t xml:space="preserve">(Kèm theo Quyết định số:        /QĐ-UBND ngày         /01/2025 của UBND tỉnh Lai Châu) </t>
  </si>
  <si>
    <t xml:space="preserve"> - Bảo tàng tỉnh</t>
  </si>
  <si>
    <t>Ban QL khu kinh tế tỉnh Lai Châu</t>
  </si>
  <si>
    <t>Trường Cao đẳng Lai Châu</t>
  </si>
  <si>
    <t xml:space="preserve">Liên hiệp hội Khoa học và Kỹ thuật </t>
  </si>
  <si>
    <t>Cục Thi hành án dân sự</t>
  </si>
  <si>
    <t>Cục Thuế tỉnh Lai Châu</t>
  </si>
  <si>
    <t>Cơ quan thường trú Thông tấn xã Việt Nam tại Lai Châu</t>
  </si>
  <si>
    <r>
      <t>Kinh phí mua sắm tài sản, trang thiết bị; sửa chữa, nâng cấp, cải tạo tài sản công</t>
    </r>
    <r>
      <rPr>
        <b/>
        <i/>
        <sz val="12"/>
        <rFont val="Times New Roman"/>
        <family val="1"/>
      </rPr>
      <t xml:space="preserve"> (phân bổ chi tiết sau)</t>
    </r>
  </si>
  <si>
    <r>
      <t xml:space="preserve">Kinh phí sửa chữa các tuyến đường giao thông do tỉnh quản lý; sửa chữa các công trình thủy lợi </t>
    </r>
    <r>
      <rPr>
        <b/>
        <i/>
        <sz val="12"/>
        <rFont val="Times New Roman"/>
        <family val="1"/>
      </rPr>
      <t>(phân bổ chi tiết sau)</t>
    </r>
  </si>
  <si>
    <r>
      <t xml:space="preserve">Dự kiến kinh phí thực hiện các nhiệm vụ phát sinh </t>
    </r>
    <r>
      <rPr>
        <b/>
        <i/>
        <sz val="12"/>
        <rFont val="Times New Roman"/>
        <family val="1"/>
      </rPr>
      <t>(Đã bao gồm kinh phí thực hiện chính sách tinh giản biên chế theo Nghị định số 29/2023/NĐ-CP ngày 03/6/2023 và Nghị định số 26/2015/NĐ-CP ngày 09/3/2015 của Chính phủ (phân bổ chi tiết sau))</t>
    </r>
  </si>
  <si>
    <r>
      <t>Kinh phí hỗ trợ địa phương sản xuất lúa</t>
    </r>
    <r>
      <rPr>
        <b/>
        <i/>
        <sz val="12"/>
        <rFont val="Times New Roman"/>
        <family val="1"/>
      </rPr>
      <t xml:space="preserve"> (phân bổ chi tiết sau)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</si>
</sst>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##,###,###"/>
    <numFmt numFmtId="167" formatCode="#,###;\-#,###;&quot;&quot;;_(@_)"/>
    <numFmt numFmtId="168" formatCode="#,##0;[Red]#,##0"/>
    <numFmt numFmtId="169" formatCode="_(* #,##0_);_(* \(#,##0\);_(* &quot;-&quot;_);_(@_)"/>
  </numFmts>
  <fonts count="22" x14ac:knownFonts="1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4"/>
      <name val=".VnTime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u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0" fontId="9" fillId="0" borderId="0"/>
  </cellStyleXfs>
  <cellXfs count="76">
    <xf numFmtId="0" fontId="0" fillId="0" borderId="0" xfId="0"/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3" fillId="2" borderId="0" xfId="0" applyFont="1" applyFill="1"/>
    <xf numFmtId="0" fontId="14" fillId="2" borderId="0" xfId="0" applyFont="1" applyFill="1"/>
    <xf numFmtId="166" fontId="16" fillId="2" borderId="0" xfId="0" applyNumberFormat="1" applyFont="1" applyFill="1" applyAlignment="1">
      <alignment horizontal="right"/>
    </xf>
    <xf numFmtId="0" fontId="15" fillId="2" borderId="0" xfId="0" applyFont="1" applyFill="1"/>
    <xf numFmtId="166" fontId="17" fillId="2" borderId="3" xfId="0" applyNumberFormat="1" applyFont="1" applyFill="1" applyBorder="1" applyAlignment="1">
      <alignment horizontal="center" vertical="center" wrapText="1"/>
    </xf>
    <xf numFmtId="166" fontId="18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12" applyFont="1" applyBorder="1" applyAlignment="1">
      <alignment horizontal="justify" vertical="center" wrapText="1" shrinkToFit="1"/>
    </xf>
    <xf numFmtId="3" fontId="10" fillId="0" borderId="2" xfId="0" applyNumberFormat="1" applyFont="1" applyBorder="1" applyAlignment="1">
      <alignment horizontal="right" vertical="center"/>
    </xf>
    <xf numFmtId="169" fontId="10" fillId="0" borderId="2" xfId="11" applyNumberFormat="1" applyFont="1" applyFill="1" applyBorder="1" applyAlignment="1">
      <alignment horizontal="right" vertical="center" wrapText="1"/>
    </xf>
    <xf numFmtId="169" fontId="10" fillId="0" borderId="2" xfId="0" applyNumberFormat="1" applyFont="1" applyBorder="1" applyAlignment="1">
      <alignment horizontal="right" vertical="center"/>
    </xf>
    <xf numFmtId="169" fontId="11" fillId="0" borderId="2" xfId="11" applyNumberFormat="1" applyFont="1" applyFill="1" applyBorder="1" applyAlignment="1">
      <alignment horizontal="right" vertical="center" wrapText="1"/>
    </xf>
    <xf numFmtId="0" fontId="10" fillId="0" borderId="0" xfId="0" applyFont="1"/>
    <xf numFmtId="4" fontId="10" fillId="0" borderId="2" xfId="12" applyNumberFormat="1" applyFont="1" applyBorder="1" applyAlignment="1">
      <alignment horizontal="left" vertical="center" wrapText="1" shrinkToFit="1"/>
    </xf>
    <xf numFmtId="169" fontId="10" fillId="0" borderId="2" xfId="11" applyNumberFormat="1" applyFont="1" applyFill="1" applyBorder="1" applyAlignment="1">
      <alignment horizontal="right" vertical="center"/>
    </xf>
    <xf numFmtId="169" fontId="13" fillId="0" borderId="2" xfId="11" applyNumberFormat="1" applyFont="1" applyFill="1" applyBorder="1" applyAlignment="1">
      <alignment horizontal="right" vertical="center"/>
    </xf>
    <xf numFmtId="169" fontId="11" fillId="0" borderId="2" xfId="11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2" xfId="0" applyFont="1" applyBorder="1" applyAlignment="1">
      <alignment horizontal="center" vertical="center"/>
    </xf>
    <xf numFmtId="4" fontId="13" fillId="0" borderId="2" xfId="12" applyNumberFormat="1" applyFont="1" applyBorder="1" applyAlignment="1">
      <alignment horizontal="left" vertical="center" wrapText="1" shrinkToFit="1"/>
    </xf>
    <xf numFmtId="3" fontId="13" fillId="0" borderId="2" xfId="0" applyNumberFormat="1" applyFont="1" applyBorder="1" applyAlignment="1">
      <alignment horizontal="right" vertical="center"/>
    </xf>
    <xf numFmtId="169" fontId="14" fillId="0" borderId="2" xfId="11" applyNumberFormat="1" applyFont="1" applyFill="1" applyBorder="1" applyAlignment="1">
      <alignment horizontal="right" vertical="center"/>
    </xf>
    <xf numFmtId="4" fontId="13" fillId="0" borderId="2" xfId="12" applyNumberFormat="1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/>
    </xf>
    <xf numFmtId="4" fontId="13" fillId="0" borderId="2" xfId="12" quotePrefix="1" applyNumberFormat="1" applyFont="1" applyBorder="1" applyAlignment="1">
      <alignment horizontal="left" vertical="center" wrapText="1" shrinkToFit="1"/>
    </xf>
    <xf numFmtId="3" fontId="13" fillId="0" borderId="2" xfId="12" applyNumberFormat="1" applyFont="1" applyBorder="1" applyAlignment="1">
      <alignment horizontal="left" vertical="center" wrapText="1" shrinkToFit="1"/>
    </xf>
    <xf numFmtId="0" fontId="10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left" vertical="center" wrapText="1"/>
    </xf>
    <xf numFmtId="168" fontId="13" fillId="0" borderId="2" xfId="13" applyNumberFormat="1" applyFont="1" applyBorder="1" applyAlignment="1">
      <alignment vertical="center" wrapText="1"/>
    </xf>
    <xf numFmtId="4" fontId="10" fillId="0" borderId="2" xfId="12" applyNumberFormat="1" applyFont="1" applyBorder="1" applyAlignment="1">
      <alignment horizontal="left" vertical="center" wrapText="1"/>
    </xf>
    <xf numFmtId="4" fontId="10" fillId="0" borderId="2" xfId="12" applyNumberFormat="1" applyFont="1" applyBorder="1" applyAlignment="1">
      <alignment vertical="center" wrapText="1"/>
    </xf>
    <xf numFmtId="4" fontId="13" fillId="0" borderId="2" xfId="12" applyNumberFormat="1" applyFont="1" applyBorder="1" applyAlignment="1">
      <alignment vertical="center" wrapText="1"/>
    </xf>
    <xf numFmtId="4" fontId="10" fillId="0" borderId="2" xfId="12" applyNumberFormat="1" applyFont="1" applyBorder="1" applyAlignment="1">
      <alignment vertical="center"/>
    </xf>
    <xf numFmtId="0" fontId="10" fillId="0" borderId="2" xfId="12" applyFont="1" applyBorder="1" applyAlignment="1">
      <alignment vertical="center" wrapText="1"/>
    </xf>
    <xf numFmtId="3" fontId="10" fillId="0" borderId="2" xfId="0" quotePrefix="1" applyNumberFormat="1" applyFont="1" applyBorder="1" applyAlignment="1">
      <alignment horizontal="justify" vertical="center" wrapText="1"/>
    </xf>
    <xf numFmtId="169" fontId="11" fillId="0" borderId="2" xfId="0" applyNumberFormat="1" applyFont="1" applyBorder="1" applyAlignment="1">
      <alignment horizontal="right" vertical="center"/>
    </xf>
    <xf numFmtId="169" fontId="13" fillId="0" borderId="2" xfId="11" applyNumberFormat="1" applyFont="1" applyFill="1" applyBorder="1" applyAlignment="1">
      <alignment horizontal="right" vertical="center" wrapText="1"/>
    </xf>
    <xf numFmtId="4" fontId="10" fillId="0" borderId="2" xfId="12" applyNumberFormat="1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4" fontId="10" fillId="0" borderId="8" xfId="12" applyNumberFormat="1" applyFont="1" applyBorder="1" applyAlignment="1">
      <alignment horizontal="justify" vertical="center" wrapText="1"/>
    </xf>
    <xf numFmtId="3" fontId="10" fillId="0" borderId="8" xfId="0" applyNumberFormat="1" applyFont="1" applyBorder="1" applyAlignment="1">
      <alignment horizontal="right" vertical="center"/>
    </xf>
    <xf numFmtId="169" fontId="10" fillId="0" borderId="8" xfId="0" applyNumberFormat="1" applyFont="1" applyBorder="1" applyAlignment="1">
      <alignment horizontal="right" vertical="center"/>
    </xf>
    <xf numFmtId="169" fontId="10" fillId="0" borderId="8" xfId="11" applyNumberFormat="1" applyFont="1" applyFill="1" applyBorder="1" applyAlignment="1">
      <alignment horizontal="right" vertical="center"/>
    </xf>
    <xf numFmtId="169" fontId="11" fillId="0" borderId="8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3" fontId="10" fillId="0" borderId="4" xfId="0" quotePrefix="1" applyNumberFormat="1" applyFont="1" applyBorder="1" applyAlignment="1">
      <alignment horizontal="justify" vertical="center" wrapText="1"/>
    </xf>
    <xf numFmtId="3" fontId="10" fillId="0" borderId="4" xfId="0" applyNumberFormat="1" applyFont="1" applyBorder="1" applyAlignment="1">
      <alignment horizontal="right"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4" xfId="11" applyNumberFormat="1" applyFont="1" applyFill="1" applyBorder="1" applyAlignment="1">
      <alignment horizontal="right" vertical="center"/>
    </xf>
    <xf numFmtId="169" fontId="11" fillId="0" borderId="4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 wrapText="1"/>
    </xf>
    <xf numFmtId="166" fontId="15" fillId="2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4" fillId="2" borderId="0" xfId="0" quotePrefix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5" fillId="2" borderId="5" xfId="0" applyNumberFormat="1" applyFont="1" applyFill="1" applyBorder="1" applyAlignment="1">
      <alignment horizontal="center" vertical="center" wrapText="1"/>
    </xf>
    <xf numFmtId="166" fontId="15" fillId="2" borderId="6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center" vertical="center" wrapText="1"/>
    </xf>
    <xf numFmtId="166" fontId="15" fillId="2" borderId="7" xfId="0" applyNumberFormat="1" applyFont="1" applyFill="1" applyBorder="1" applyAlignment="1">
      <alignment horizontal="center" vertical="center" wrapText="1"/>
    </xf>
    <xf numFmtId="166" fontId="17" fillId="2" borderId="7" xfId="0" applyNumberFormat="1" applyFont="1" applyFill="1" applyBorder="1" applyAlignment="1">
      <alignment horizontal="center" vertical="center" wrapText="1"/>
    </xf>
  </cellXfs>
  <cellStyles count="14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_Sheet1" xfId="13" xr:uid="{00000000-0005-0000-0000-00000C000000}"/>
    <cellStyle name="T_09c_PhandienNhaso9_bieu tong hop lai kh von 2011 gui phong TH-KTDN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2"/>
  <sheetViews>
    <sheetView tabSelected="1" topLeftCell="A138" zoomScale="85" zoomScaleNormal="85" workbookViewId="0">
      <selection activeCell="B142" sqref="B142"/>
    </sheetView>
  </sheetViews>
  <sheetFormatPr defaultColWidth="11.75" defaultRowHeight="15.75" x14ac:dyDescent="0.25"/>
  <cols>
    <col min="1" max="1" width="5" style="7" customWidth="1"/>
    <col min="2" max="2" width="48.25" style="7" customWidth="1"/>
    <col min="3" max="3" width="11.125" style="7" customWidth="1"/>
    <col min="4" max="4" width="9.375" style="7" customWidth="1"/>
    <col min="5" max="5" width="8" style="7" customWidth="1"/>
    <col min="6" max="6" width="9.875" style="7" customWidth="1"/>
    <col min="7" max="7" width="8.5" style="7" customWidth="1"/>
    <col min="8" max="8" width="8.25" style="7" customWidth="1"/>
    <col min="9" max="9" width="8.5" style="7" customWidth="1"/>
    <col min="10" max="11" width="9.375" style="7" customWidth="1"/>
    <col min="12" max="12" width="9.375" style="8" customWidth="1"/>
    <col min="13" max="13" width="10.375" style="8" customWidth="1"/>
    <col min="14" max="14" width="11" style="7" customWidth="1"/>
    <col min="15" max="15" width="9.375" style="7" customWidth="1"/>
    <col min="16" max="16384" width="11.75" style="7"/>
  </cols>
  <sheetData>
    <row r="1" spans="1:17" s="3" customFormat="1" ht="27.75" customHeight="1" x14ac:dyDescent="0.25">
      <c r="A1" s="1" t="s">
        <v>19</v>
      </c>
      <c r="B1" s="2"/>
      <c r="D1" s="4"/>
      <c r="E1" s="4"/>
      <c r="F1" s="4"/>
      <c r="H1" s="2"/>
      <c r="L1" s="5"/>
      <c r="M1" s="5"/>
      <c r="O1" s="6" t="s">
        <v>18</v>
      </c>
      <c r="Q1" s="3" t="s">
        <v>108</v>
      </c>
    </row>
    <row r="2" spans="1:17" ht="35.25" customHeight="1" x14ac:dyDescent="0.25">
      <c r="A2" s="68" t="s">
        <v>131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7" ht="15.75" customHeight="1" x14ac:dyDescent="0.25">
      <c r="A3" s="69" t="s">
        <v>132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x14ac:dyDescent="0.25">
      <c r="A4" s="13"/>
      <c r="B4" s="13"/>
      <c r="C4" s="13"/>
      <c r="D4" s="13"/>
      <c r="E4" s="13"/>
      <c r="F4" s="13"/>
      <c r="G4" s="13"/>
      <c r="H4" s="13"/>
      <c r="I4" s="13"/>
      <c r="O4" s="9" t="s">
        <v>0</v>
      </c>
    </row>
    <row r="5" spans="1:17" s="10" customFormat="1" ht="21.6" customHeight="1" x14ac:dyDescent="0.2">
      <c r="A5" s="71" t="s">
        <v>1</v>
      </c>
      <c r="B5" s="71" t="s">
        <v>2</v>
      </c>
      <c r="C5" s="71" t="s">
        <v>3</v>
      </c>
      <c r="D5" s="74" t="s">
        <v>4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7" s="10" customFormat="1" ht="27.75" customHeight="1" x14ac:dyDescent="0.2">
      <c r="A6" s="72"/>
      <c r="B6" s="72"/>
      <c r="C6" s="72"/>
      <c r="D6" s="64" t="s">
        <v>5</v>
      </c>
      <c r="E6" s="64" t="s">
        <v>6</v>
      </c>
      <c r="F6" s="64" t="s">
        <v>7</v>
      </c>
      <c r="G6" s="64" t="s">
        <v>8</v>
      </c>
      <c r="H6" s="66" t="s">
        <v>9</v>
      </c>
      <c r="I6" s="64" t="s">
        <v>10</v>
      </c>
      <c r="J6" s="64" t="s">
        <v>11</v>
      </c>
      <c r="K6" s="64" t="s">
        <v>12</v>
      </c>
      <c r="L6" s="75" t="s">
        <v>13</v>
      </c>
      <c r="M6" s="75"/>
      <c r="N6" s="64" t="s">
        <v>14</v>
      </c>
      <c r="O6" s="66" t="s">
        <v>15</v>
      </c>
    </row>
    <row r="7" spans="1:17" s="12" customFormat="1" ht="81" customHeight="1" x14ac:dyDescent="0.2">
      <c r="A7" s="73"/>
      <c r="B7" s="73"/>
      <c r="C7" s="73"/>
      <c r="D7" s="65"/>
      <c r="E7" s="65"/>
      <c r="F7" s="65"/>
      <c r="G7" s="65"/>
      <c r="H7" s="67"/>
      <c r="I7" s="65"/>
      <c r="J7" s="65"/>
      <c r="K7" s="65"/>
      <c r="L7" s="11" t="s">
        <v>16</v>
      </c>
      <c r="M7" s="11" t="s">
        <v>17</v>
      </c>
      <c r="N7" s="65"/>
      <c r="O7" s="67"/>
    </row>
    <row r="8" spans="1:17" s="18" customFormat="1" ht="21.95" customHeight="1" x14ac:dyDescent="0.25">
      <c r="A8" s="14"/>
      <c r="B8" s="15" t="s">
        <v>3</v>
      </c>
      <c r="C8" s="16">
        <f>C9+C10+C11+C14+C17+C21+C24+C27+C34+C38+C40+C43+C53+C56+C59+C64+C87+C93+C96+C99+C100+C101+C102+C103+C104+C105+C106+C110+C113+C114+C115+C116+C117+C118+C119+C120+C121+C122+C123+C124+C125+C126+C127+C128+C129+C130+C131+C132+C133+C134+C135+C136+C137+C138+C139+C140+C141+C142+99506+38029</f>
        <v>2638912</v>
      </c>
      <c r="D8" s="16">
        <f>D9+D10+D11+D14+D17+D21+D24+D27+D34+D38+D40+D43+D53+D56+D59+D64+D87+D93+D96+D99+D100+D101+D102+D103+D104+D105+D106+D110+D113+D114+D115+D116+D117+D118+D119+D120+D121+D122+D123+D124+D125+D126+D127+D128+D129+D130+D131+D132+D133+D134+D135+D136+D137+D138+D139+D140+D141+D142</f>
        <v>450874</v>
      </c>
      <c r="E8" s="16">
        <f t="shared" ref="E8:O8" si="0">E9+E10+E11+E14+E17+E21+E24+E27+E34+E38+E40+E43+E53+E56+E59+E64+E87+E93+E96+E99+E100+E101+E102+E103+E104+E105+E106+E110+E113+E114+E115+E116+E117+E118+E119+E120+E121+E122+E123+E124+E125+E126+E127+E128+E129+E130+E131+E132+E133+E134+E135+E136+E137+E138+E139+E140+E141+E142</f>
        <v>13359</v>
      </c>
      <c r="F8" s="16">
        <f t="shared" si="0"/>
        <v>1063833</v>
      </c>
      <c r="G8" s="16">
        <f t="shared" si="0"/>
        <v>74186</v>
      </c>
      <c r="H8" s="16">
        <f t="shared" si="0"/>
        <v>33764</v>
      </c>
      <c r="I8" s="16">
        <f t="shared" si="0"/>
        <v>20762</v>
      </c>
      <c r="J8" s="16">
        <f t="shared" si="0"/>
        <v>8939</v>
      </c>
      <c r="K8" s="16">
        <f t="shared" si="0"/>
        <v>163754</v>
      </c>
      <c r="L8" s="17">
        <f t="shared" si="0"/>
        <v>50600</v>
      </c>
      <c r="M8" s="17">
        <f t="shared" si="0"/>
        <v>24017</v>
      </c>
      <c r="N8" s="16">
        <f t="shared" si="0"/>
        <v>546159</v>
      </c>
      <c r="O8" s="16">
        <f t="shared" si="0"/>
        <v>36542</v>
      </c>
    </row>
    <row r="9" spans="1:17" s="25" customFormat="1" x14ac:dyDescent="0.25">
      <c r="A9" s="19">
        <v>1</v>
      </c>
      <c r="B9" s="20" t="s">
        <v>94</v>
      </c>
      <c r="C9" s="21">
        <f>SUM(D9:O9)-L9-M9+207</f>
        <v>101086</v>
      </c>
      <c r="D9" s="22">
        <v>151</v>
      </c>
      <c r="E9" s="22"/>
      <c r="F9" s="22"/>
      <c r="G9" s="22">
        <v>17103</v>
      </c>
      <c r="H9" s="22"/>
      <c r="I9" s="22"/>
      <c r="J9" s="22"/>
      <c r="K9" s="23"/>
      <c r="L9" s="24"/>
      <c r="M9" s="24"/>
      <c r="N9" s="22">
        <v>83625</v>
      </c>
      <c r="O9" s="22"/>
    </row>
    <row r="10" spans="1:17" s="30" customFormat="1" ht="36.75" customHeight="1" x14ac:dyDescent="0.25">
      <c r="A10" s="19">
        <v>2</v>
      </c>
      <c r="B10" s="26" t="s">
        <v>103</v>
      </c>
      <c r="C10" s="21">
        <f t="shared" ref="C10:C73" si="1">SUM(D10:O10)-L10-M10</f>
        <v>26082</v>
      </c>
      <c r="D10" s="27">
        <v>150</v>
      </c>
      <c r="E10" s="27">
        <v>0</v>
      </c>
      <c r="F10" s="27"/>
      <c r="G10" s="27"/>
      <c r="H10" s="27"/>
      <c r="I10" s="27"/>
      <c r="J10" s="27"/>
      <c r="K10" s="28"/>
      <c r="L10" s="29"/>
      <c r="M10" s="29"/>
      <c r="N10" s="27">
        <v>25932</v>
      </c>
      <c r="O10" s="27"/>
    </row>
    <row r="11" spans="1:17" s="30" customFormat="1" ht="20.25" customHeight="1" x14ac:dyDescent="0.25">
      <c r="A11" s="19">
        <v>3</v>
      </c>
      <c r="B11" s="26" t="s">
        <v>20</v>
      </c>
      <c r="C11" s="21">
        <f t="shared" si="1"/>
        <v>37630</v>
      </c>
      <c r="D11" s="27">
        <f t="shared" ref="D11:O11" si="2">D12+D13</f>
        <v>76</v>
      </c>
      <c r="E11" s="27">
        <f t="shared" si="2"/>
        <v>0</v>
      </c>
      <c r="F11" s="27">
        <f t="shared" si="2"/>
        <v>0</v>
      </c>
      <c r="G11" s="27">
        <f>G12+G13</f>
        <v>3550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>K12+K13</f>
        <v>0</v>
      </c>
      <c r="L11" s="29">
        <f>L12+L13</f>
        <v>0</v>
      </c>
      <c r="M11" s="29">
        <f t="shared" si="2"/>
        <v>0</v>
      </c>
      <c r="N11" s="27">
        <f t="shared" si="2"/>
        <v>34004</v>
      </c>
      <c r="O11" s="27">
        <f t="shared" si="2"/>
        <v>0</v>
      </c>
    </row>
    <row r="12" spans="1:17" s="30" customFormat="1" ht="18" customHeight="1" x14ac:dyDescent="0.25">
      <c r="A12" s="31"/>
      <c r="B12" s="32" t="s">
        <v>21</v>
      </c>
      <c r="C12" s="33">
        <f t="shared" si="1"/>
        <v>34080</v>
      </c>
      <c r="D12" s="28">
        <v>76</v>
      </c>
      <c r="E12" s="28"/>
      <c r="F12" s="28"/>
      <c r="G12" s="28"/>
      <c r="H12" s="28"/>
      <c r="I12" s="28"/>
      <c r="J12" s="28"/>
      <c r="K12" s="28"/>
      <c r="L12" s="34"/>
      <c r="M12" s="34"/>
      <c r="N12" s="28">
        <v>34004</v>
      </c>
      <c r="O12" s="28"/>
    </row>
    <row r="13" spans="1:17" s="30" customFormat="1" ht="18" customHeight="1" x14ac:dyDescent="0.25">
      <c r="A13" s="31"/>
      <c r="B13" s="32" t="s">
        <v>112</v>
      </c>
      <c r="C13" s="33">
        <f t="shared" si="1"/>
        <v>3550</v>
      </c>
      <c r="D13" s="28"/>
      <c r="E13" s="28"/>
      <c r="F13" s="28"/>
      <c r="G13" s="28">
        <v>3550</v>
      </c>
      <c r="H13" s="28"/>
      <c r="I13" s="28"/>
      <c r="J13" s="28"/>
      <c r="K13" s="28"/>
      <c r="L13" s="34"/>
      <c r="M13" s="34"/>
      <c r="N13" s="28"/>
      <c r="O13" s="28"/>
    </row>
    <row r="14" spans="1:17" s="30" customFormat="1" x14ac:dyDescent="0.25">
      <c r="A14" s="19">
        <v>4</v>
      </c>
      <c r="B14" s="26" t="s">
        <v>22</v>
      </c>
      <c r="C14" s="21">
        <f t="shared" si="1"/>
        <v>17319</v>
      </c>
      <c r="D14" s="27">
        <f>D15+D16</f>
        <v>0</v>
      </c>
      <c r="E14" s="27">
        <f t="shared" ref="E14:O14" si="3">E15+E16</f>
        <v>0</v>
      </c>
      <c r="F14" s="27">
        <f t="shared" si="3"/>
        <v>0</v>
      </c>
      <c r="G14" s="27">
        <f t="shared" si="3"/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4709</v>
      </c>
      <c r="L14" s="29">
        <f t="shared" si="3"/>
        <v>0</v>
      </c>
      <c r="M14" s="29">
        <f t="shared" si="3"/>
        <v>0</v>
      </c>
      <c r="N14" s="27">
        <f t="shared" si="3"/>
        <v>12610</v>
      </c>
      <c r="O14" s="27">
        <f t="shared" si="3"/>
        <v>0</v>
      </c>
    </row>
    <row r="15" spans="1:17" s="30" customFormat="1" x14ac:dyDescent="0.25">
      <c r="A15" s="31"/>
      <c r="B15" s="32" t="s">
        <v>23</v>
      </c>
      <c r="C15" s="33">
        <f t="shared" si="1"/>
        <v>12610</v>
      </c>
      <c r="D15" s="28"/>
      <c r="E15" s="28"/>
      <c r="F15" s="28"/>
      <c r="G15" s="28"/>
      <c r="H15" s="28"/>
      <c r="I15" s="28"/>
      <c r="J15" s="28"/>
      <c r="K15" s="28"/>
      <c r="L15" s="34"/>
      <c r="M15" s="34"/>
      <c r="N15" s="28">
        <v>12610</v>
      </c>
      <c r="O15" s="28"/>
    </row>
    <row r="16" spans="1:17" s="30" customFormat="1" ht="36.75" customHeight="1" x14ac:dyDescent="0.25">
      <c r="A16" s="31"/>
      <c r="B16" s="32" t="s">
        <v>95</v>
      </c>
      <c r="C16" s="33">
        <f t="shared" si="1"/>
        <v>4709</v>
      </c>
      <c r="D16" s="28"/>
      <c r="E16" s="28"/>
      <c r="F16" s="28"/>
      <c r="G16" s="28"/>
      <c r="H16" s="28"/>
      <c r="I16" s="28"/>
      <c r="J16" s="28"/>
      <c r="K16" s="28">
        <v>4709</v>
      </c>
      <c r="L16" s="34"/>
      <c r="M16" s="34"/>
      <c r="N16" s="28"/>
      <c r="O16" s="28"/>
    </row>
    <row r="17" spans="1:15" s="30" customFormat="1" x14ac:dyDescent="0.25">
      <c r="A17" s="19">
        <v>5</v>
      </c>
      <c r="B17" s="26" t="s">
        <v>24</v>
      </c>
      <c r="C17" s="21">
        <f t="shared" si="1"/>
        <v>20074</v>
      </c>
      <c r="D17" s="27">
        <f>D18+D19+D20</f>
        <v>0</v>
      </c>
      <c r="E17" s="27">
        <f t="shared" ref="E17:O17" si="4">E18+E19+E20</f>
        <v>12844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7">
        <f t="shared" si="4"/>
        <v>0</v>
      </c>
      <c r="J17" s="27">
        <f t="shared" si="4"/>
        <v>0</v>
      </c>
      <c r="K17" s="27">
        <f t="shared" si="4"/>
        <v>0</v>
      </c>
      <c r="L17" s="29">
        <f t="shared" si="4"/>
        <v>0</v>
      </c>
      <c r="M17" s="29">
        <f t="shared" si="4"/>
        <v>0</v>
      </c>
      <c r="N17" s="27">
        <f t="shared" si="4"/>
        <v>7230</v>
      </c>
      <c r="O17" s="27">
        <f t="shared" si="4"/>
        <v>0</v>
      </c>
    </row>
    <row r="18" spans="1:15" s="30" customFormat="1" x14ac:dyDescent="0.25">
      <c r="A18" s="31"/>
      <c r="B18" s="35" t="s">
        <v>23</v>
      </c>
      <c r="C18" s="33">
        <f>SUM(D18:O18)-L18-M18</f>
        <v>14035</v>
      </c>
      <c r="D18" s="28"/>
      <c r="E18" s="28">
        <v>8226</v>
      </c>
      <c r="F18" s="28"/>
      <c r="G18" s="28"/>
      <c r="H18" s="28"/>
      <c r="I18" s="28"/>
      <c r="J18" s="28"/>
      <c r="K18" s="28"/>
      <c r="L18" s="34"/>
      <c r="M18" s="34"/>
      <c r="N18" s="28">
        <v>5809</v>
      </c>
      <c r="O18" s="28"/>
    </row>
    <row r="19" spans="1:15" s="30" customFormat="1" x14ac:dyDescent="0.25">
      <c r="A19" s="31"/>
      <c r="B19" s="35" t="s">
        <v>25</v>
      </c>
      <c r="C19" s="33">
        <f t="shared" si="1"/>
        <v>2027</v>
      </c>
      <c r="D19" s="28"/>
      <c r="E19" s="28">
        <v>606</v>
      </c>
      <c r="F19" s="28"/>
      <c r="G19" s="28"/>
      <c r="H19" s="28"/>
      <c r="I19" s="28"/>
      <c r="J19" s="28"/>
      <c r="K19" s="28"/>
      <c r="L19" s="34"/>
      <c r="M19" s="34"/>
      <c r="N19" s="28">
        <v>1421</v>
      </c>
      <c r="O19" s="28"/>
    </row>
    <row r="20" spans="1:15" s="30" customFormat="1" ht="36" customHeight="1" x14ac:dyDescent="0.25">
      <c r="A20" s="31"/>
      <c r="B20" s="35" t="s">
        <v>96</v>
      </c>
      <c r="C20" s="33">
        <f t="shared" si="1"/>
        <v>4012</v>
      </c>
      <c r="D20" s="28"/>
      <c r="E20" s="28">
        <v>4012</v>
      </c>
      <c r="F20" s="28"/>
      <c r="G20" s="28"/>
      <c r="H20" s="28"/>
      <c r="I20" s="28"/>
      <c r="J20" s="28"/>
      <c r="K20" s="28"/>
      <c r="L20" s="34"/>
      <c r="M20" s="34"/>
      <c r="N20" s="28"/>
      <c r="O20" s="28"/>
    </row>
    <row r="21" spans="1:15" s="30" customFormat="1" x14ac:dyDescent="0.25">
      <c r="A21" s="19">
        <v>6</v>
      </c>
      <c r="B21" s="26" t="s">
        <v>26</v>
      </c>
      <c r="C21" s="21">
        <f>C22+C23</f>
        <v>35114</v>
      </c>
      <c r="D21" s="27">
        <f>D22+D23</f>
        <v>174</v>
      </c>
      <c r="E21" s="27">
        <f t="shared" ref="E21:O21" si="5">E22+E23</f>
        <v>0</v>
      </c>
      <c r="F21" s="27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7">
        <f t="shared" si="5"/>
        <v>2568</v>
      </c>
      <c r="L21" s="29">
        <f t="shared" si="5"/>
        <v>0</v>
      </c>
      <c r="M21" s="29">
        <f t="shared" si="5"/>
        <v>0</v>
      </c>
      <c r="N21" s="27">
        <f t="shared" si="5"/>
        <v>17372</v>
      </c>
      <c r="O21" s="27">
        <f t="shared" si="5"/>
        <v>0</v>
      </c>
    </row>
    <row r="22" spans="1:15" s="30" customFormat="1" x14ac:dyDescent="0.25">
      <c r="A22" s="31"/>
      <c r="B22" s="35" t="s">
        <v>23</v>
      </c>
      <c r="C22" s="33">
        <f>SUM(D22:O22)-L22-M22+15000</f>
        <v>32546</v>
      </c>
      <c r="D22" s="28">
        <v>174</v>
      </c>
      <c r="E22" s="28"/>
      <c r="F22" s="28"/>
      <c r="G22" s="28"/>
      <c r="H22" s="28"/>
      <c r="I22" s="28"/>
      <c r="J22" s="28"/>
      <c r="K22" s="28"/>
      <c r="L22" s="34"/>
      <c r="M22" s="34"/>
      <c r="N22" s="28">
        <v>17372</v>
      </c>
      <c r="O22" s="28"/>
    </row>
    <row r="23" spans="1:15" s="30" customFormat="1" x14ac:dyDescent="0.25">
      <c r="A23" s="31"/>
      <c r="B23" s="35" t="s">
        <v>113</v>
      </c>
      <c r="C23" s="33">
        <f t="shared" si="1"/>
        <v>2568</v>
      </c>
      <c r="D23" s="28"/>
      <c r="E23" s="28"/>
      <c r="F23" s="28"/>
      <c r="G23" s="28"/>
      <c r="H23" s="28"/>
      <c r="I23" s="28"/>
      <c r="J23" s="28"/>
      <c r="K23" s="28">
        <v>2568</v>
      </c>
      <c r="L23" s="34"/>
      <c r="M23" s="34"/>
      <c r="N23" s="28"/>
      <c r="O23" s="28"/>
    </row>
    <row r="24" spans="1:15" s="30" customFormat="1" x14ac:dyDescent="0.25">
      <c r="A24" s="19">
        <v>7</v>
      </c>
      <c r="B24" s="26" t="s">
        <v>27</v>
      </c>
      <c r="C24" s="21">
        <f t="shared" si="1"/>
        <v>16481</v>
      </c>
      <c r="D24" s="27">
        <f t="shared" ref="D24:O24" si="6">D25+D26</f>
        <v>0</v>
      </c>
      <c r="E24" s="27">
        <f t="shared" si="6"/>
        <v>0</v>
      </c>
      <c r="F24" s="27">
        <f t="shared" si="6"/>
        <v>0</v>
      </c>
      <c r="G24" s="27">
        <f t="shared" si="6"/>
        <v>0</v>
      </c>
      <c r="H24" s="27">
        <f t="shared" si="6"/>
        <v>0</v>
      </c>
      <c r="I24" s="27">
        <f t="shared" si="6"/>
        <v>0</v>
      </c>
      <c r="J24" s="27">
        <f t="shared" si="6"/>
        <v>0</v>
      </c>
      <c r="K24" s="27">
        <f t="shared" si="6"/>
        <v>940</v>
      </c>
      <c r="L24" s="29">
        <f t="shared" si="6"/>
        <v>0</v>
      </c>
      <c r="M24" s="29">
        <f t="shared" si="6"/>
        <v>0</v>
      </c>
      <c r="N24" s="27">
        <f t="shared" si="6"/>
        <v>15541</v>
      </c>
      <c r="O24" s="27">
        <f t="shared" si="6"/>
        <v>0</v>
      </c>
    </row>
    <row r="25" spans="1:15" s="30" customFormat="1" x14ac:dyDescent="0.25">
      <c r="A25" s="31"/>
      <c r="B25" s="32" t="s">
        <v>28</v>
      </c>
      <c r="C25" s="33">
        <f t="shared" si="1"/>
        <v>15541</v>
      </c>
      <c r="D25" s="28"/>
      <c r="E25" s="28"/>
      <c r="F25" s="28"/>
      <c r="G25" s="28"/>
      <c r="H25" s="28"/>
      <c r="I25" s="28"/>
      <c r="J25" s="28"/>
      <c r="K25" s="28"/>
      <c r="L25" s="34"/>
      <c r="M25" s="34"/>
      <c r="N25" s="28">
        <v>15541</v>
      </c>
      <c r="O25" s="28"/>
    </row>
    <row r="26" spans="1:15" s="30" customFormat="1" x14ac:dyDescent="0.25">
      <c r="A26" s="31"/>
      <c r="B26" s="32" t="s">
        <v>29</v>
      </c>
      <c r="C26" s="33">
        <f t="shared" si="1"/>
        <v>940</v>
      </c>
      <c r="D26" s="28"/>
      <c r="E26" s="28"/>
      <c r="F26" s="28"/>
      <c r="G26" s="28"/>
      <c r="H26" s="28"/>
      <c r="I26" s="28"/>
      <c r="J26" s="28"/>
      <c r="K26" s="28">
        <v>940</v>
      </c>
      <c r="L26" s="34"/>
      <c r="M26" s="34"/>
      <c r="N26" s="28"/>
      <c r="O26" s="28"/>
    </row>
    <row r="27" spans="1:15" s="30" customFormat="1" x14ac:dyDescent="0.25">
      <c r="A27" s="19">
        <v>8</v>
      </c>
      <c r="B27" s="26" t="s">
        <v>30</v>
      </c>
      <c r="C27" s="21">
        <f>SUM(C28:C33)</f>
        <v>39655</v>
      </c>
      <c r="D27" s="21">
        <f t="shared" ref="D27:O27" si="7">SUM(D28:D33)</f>
        <v>0</v>
      </c>
      <c r="E27" s="21">
        <f t="shared" si="7"/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1833</v>
      </c>
      <c r="L27" s="36">
        <f t="shared" si="7"/>
        <v>0</v>
      </c>
      <c r="M27" s="36">
        <f t="shared" si="7"/>
        <v>0</v>
      </c>
      <c r="N27" s="21">
        <f t="shared" si="7"/>
        <v>10694</v>
      </c>
      <c r="O27" s="21">
        <f t="shared" si="7"/>
        <v>27128</v>
      </c>
    </row>
    <row r="28" spans="1:15" s="30" customFormat="1" x14ac:dyDescent="0.25">
      <c r="A28" s="31"/>
      <c r="B28" s="32" t="s">
        <v>23</v>
      </c>
      <c r="C28" s="33">
        <f t="shared" si="1"/>
        <v>12136</v>
      </c>
      <c r="D28" s="28"/>
      <c r="E28" s="28"/>
      <c r="F28" s="28"/>
      <c r="G28" s="28"/>
      <c r="H28" s="28"/>
      <c r="I28" s="28"/>
      <c r="J28" s="28"/>
      <c r="K28" s="28"/>
      <c r="L28" s="34"/>
      <c r="M28" s="34"/>
      <c r="N28" s="28">
        <v>10694</v>
      </c>
      <c r="O28" s="28">
        <v>1442</v>
      </c>
    </row>
    <row r="29" spans="1:15" s="30" customFormat="1" x14ac:dyDescent="0.25">
      <c r="A29" s="31"/>
      <c r="B29" s="32" t="s">
        <v>114</v>
      </c>
      <c r="C29" s="33">
        <f t="shared" si="1"/>
        <v>13390</v>
      </c>
      <c r="D29" s="28"/>
      <c r="E29" s="28"/>
      <c r="F29" s="28"/>
      <c r="G29" s="28"/>
      <c r="H29" s="28"/>
      <c r="I29" s="28"/>
      <c r="J29" s="28"/>
      <c r="K29" s="28"/>
      <c r="L29" s="34"/>
      <c r="M29" s="34"/>
      <c r="N29" s="28"/>
      <c r="O29" s="28">
        <v>13390</v>
      </c>
    </row>
    <row r="30" spans="1:15" s="30" customFormat="1" x14ac:dyDescent="0.25">
      <c r="A30" s="31"/>
      <c r="B30" s="32" t="s">
        <v>31</v>
      </c>
      <c r="C30" s="33">
        <f t="shared" si="1"/>
        <v>9277</v>
      </c>
      <c r="D30" s="28"/>
      <c r="E30" s="28"/>
      <c r="F30" s="28"/>
      <c r="G30" s="28"/>
      <c r="H30" s="28"/>
      <c r="I30" s="28"/>
      <c r="J30" s="28"/>
      <c r="K30" s="28"/>
      <c r="L30" s="34"/>
      <c r="M30" s="34"/>
      <c r="N30" s="28"/>
      <c r="O30" s="28">
        <v>9277</v>
      </c>
    </row>
    <row r="31" spans="1:15" s="30" customFormat="1" x14ac:dyDescent="0.25">
      <c r="A31" s="31"/>
      <c r="B31" s="35" t="s">
        <v>32</v>
      </c>
      <c r="C31" s="33">
        <f t="shared" si="1"/>
        <v>1833</v>
      </c>
      <c r="D31" s="28"/>
      <c r="E31" s="28"/>
      <c r="F31" s="28"/>
      <c r="G31" s="28"/>
      <c r="H31" s="28"/>
      <c r="I31" s="28"/>
      <c r="J31" s="28"/>
      <c r="K31" s="28">
        <v>1833</v>
      </c>
      <c r="L31" s="34"/>
      <c r="M31" s="34"/>
      <c r="N31" s="28"/>
      <c r="O31" s="28"/>
    </row>
    <row r="32" spans="1:15" s="30" customFormat="1" ht="31.5" x14ac:dyDescent="0.25">
      <c r="A32" s="31"/>
      <c r="B32" s="35" t="s">
        <v>115</v>
      </c>
      <c r="C32" s="33">
        <f t="shared" si="1"/>
        <v>2132</v>
      </c>
      <c r="D32" s="28"/>
      <c r="E32" s="28"/>
      <c r="F32" s="28"/>
      <c r="G32" s="28"/>
      <c r="H32" s="28"/>
      <c r="I32" s="28"/>
      <c r="J32" s="28"/>
      <c r="K32" s="28"/>
      <c r="L32" s="34"/>
      <c r="M32" s="34"/>
      <c r="N32" s="28"/>
      <c r="O32" s="28">
        <v>2132</v>
      </c>
    </row>
    <row r="33" spans="1:15" s="30" customFormat="1" x14ac:dyDescent="0.25">
      <c r="A33" s="31"/>
      <c r="B33" s="35" t="s">
        <v>33</v>
      </c>
      <c r="C33" s="33">
        <f t="shared" si="1"/>
        <v>887</v>
      </c>
      <c r="D33" s="28"/>
      <c r="E33" s="28"/>
      <c r="F33" s="28"/>
      <c r="G33" s="28"/>
      <c r="H33" s="28"/>
      <c r="I33" s="28"/>
      <c r="J33" s="28"/>
      <c r="K33" s="28"/>
      <c r="L33" s="34"/>
      <c r="M33" s="34"/>
      <c r="N33" s="28"/>
      <c r="O33" s="28">
        <v>887</v>
      </c>
    </row>
    <row r="34" spans="1:15" s="30" customFormat="1" x14ac:dyDescent="0.25">
      <c r="A34" s="19">
        <v>9</v>
      </c>
      <c r="B34" s="26" t="s">
        <v>34</v>
      </c>
      <c r="C34" s="21">
        <f t="shared" si="1"/>
        <v>58293</v>
      </c>
      <c r="D34" s="27">
        <f>D35+D36+D37</f>
        <v>0</v>
      </c>
      <c r="E34" s="27">
        <f t="shared" ref="E34:O34" si="8">E35+E36+E37</f>
        <v>0</v>
      </c>
      <c r="F34" s="27">
        <f t="shared" si="8"/>
        <v>0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40627</v>
      </c>
      <c r="L34" s="29">
        <f t="shared" si="8"/>
        <v>40627</v>
      </c>
      <c r="M34" s="29">
        <f t="shared" si="8"/>
        <v>0</v>
      </c>
      <c r="N34" s="27">
        <f t="shared" si="8"/>
        <v>17666</v>
      </c>
      <c r="O34" s="27">
        <f t="shared" si="8"/>
        <v>0</v>
      </c>
    </row>
    <row r="35" spans="1:15" s="30" customFormat="1" x14ac:dyDescent="0.25">
      <c r="A35" s="31"/>
      <c r="B35" s="32" t="s">
        <v>23</v>
      </c>
      <c r="C35" s="33">
        <f t="shared" si="1"/>
        <v>11002</v>
      </c>
      <c r="D35" s="28"/>
      <c r="E35" s="28"/>
      <c r="F35" s="28"/>
      <c r="G35" s="28"/>
      <c r="H35" s="28"/>
      <c r="I35" s="28"/>
      <c r="J35" s="28"/>
      <c r="K35" s="28">
        <f>L35+M35</f>
        <v>0</v>
      </c>
      <c r="L35" s="34">
        <v>0</v>
      </c>
      <c r="M35" s="34"/>
      <c r="N35" s="28">
        <v>11002</v>
      </c>
      <c r="O35" s="28"/>
    </row>
    <row r="36" spans="1:15" s="30" customFormat="1" x14ac:dyDescent="0.25">
      <c r="A36" s="31"/>
      <c r="B36" s="32" t="s">
        <v>35</v>
      </c>
      <c r="C36" s="33">
        <f t="shared" si="1"/>
        <v>6664</v>
      </c>
      <c r="D36" s="28"/>
      <c r="E36" s="28"/>
      <c r="F36" s="28"/>
      <c r="G36" s="28"/>
      <c r="H36" s="28"/>
      <c r="I36" s="28"/>
      <c r="J36" s="28"/>
      <c r="K36" s="28">
        <f>L36+M36</f>
        <v>0</v>
      </c>
      <c r="L36" s="34"/>
      <c r="M36" s="34"/>
      <c r="N36" s="28">
        <v>6664</v>
      </c>
      <c r="O36" s="28"/>
    </row>
    <row r="37" spans="1:15" s="30" customFormat="1" ht="21" customHeight="1" x14ac:dyDescent="0.25">
      <c r="A37" s="31"/>
      <c r="B37" s="37" t="s">
        <v>97</v>
      </c>
      <c r="C37" s="33">
        <f t="shared" si="1"/>
        <v>40627</v>
      </c>
      <c r="D37" s="28"/>
      <c r="E37" s="28"/>
      <c r="F37" s="28"/>
      <c r="G37" s="28"/>
      <c r="H37" s="28"/>
      <c r="I37" s="28"/>
      <c r="J37" s="28"/>
      <c r="K37" s="28">
        <v>40627</v>
      </c>
      <c r="L37" s="34">
        <v>40627</v>
      </c>
      <c r="M37" s="34"/>
      <c r="N37" s="28"/>
      <c r="O37" s="28"/>
    </row>
    <row r="38" spans="1:15" s="30" customFormat="1" ht="18.75" customHeight="1" x14ac:dyDescent="0.25">
      <c r="A38" s="19">
        <v>10</v>
      </c>
      <c r="B38" s="26" t="s">
        <v>36</v>
      </c>
      <c r="C38" s="21">
        <f t="shared" si="1"/>
        <v>13595</v>
      </c>
      <c r="D38" s="27">
        <f>D39</f>
        <v>0</v>
      </c>
      <c r="E38" s="27">
        <f t="shared" ref="E38:O38" si="9">E39</f>
        <v>0</v>
      </c>
      <c r="F38" s="27">
        <f t="shared" si="9"/>
        <v>0</v>
      </c>
      <c r="G38" s="27">
        <f t="shared" si="9"/>
        <v>0</v>
      </c>
      <c r="H38" s="27">
        <f t="shared" si="9"/>
        <v>0</v>
      </c>
      <c r="I38" s="27">
        <f t="shared" si="9"/>
        <v>0</v>
      </c>
      <c r="J38" s="27">
        <f t="shared" si="9"/>
        <v>0</v>
      </c>
      <c r="K38" s="27">
        <f t="shared" si="9"/>
        <v>0</v>
      </c>
      <c r="L38" s="29">
        <f t="shared" si="9"/>
        <v>0</v>
      </c>
      <c r="M38" s="29">
        <f t="shared" si="9"/>
        <v>0</v>
      </c>
      <c r="N38" s="27">
        <f t="shared" si="9"/>
        <v>13595</v>
      </c>
      <c r="O38" s="27">
        <f t="shared" si="9"/>
        <v>0</v>
      </c>
    </row>
    <row r="39" spans="1:15" s="30" customFormat="1" x14ac:dyDescent="0.25">
      <c r="A39" s="31"/>
      <c r="B39" s="32" t="s">
        <v>23</v>
      </c>
      <c r="C39" s="33">
        <f t="shared" si="1"/>
        <v>13595</v>
      </c>
      <c r="D39" s="28"/>
      <c r="E39" s="28"/>
      <c r="F39" s="28"/>
      <c r="G39" s="28"/>
      <c r="H39" s="28"/>
      <c r="I39" s="28"/>
      <c r="J39" s="28"/>
      <c r="K39" s="28"/>
      <c r="L39" s="34"/>
      <c r="M39" s="34"/>
      <c r="N39" s="28">
        <v>13595</v>
      </c>
      <c r="O39" s="28"/>
    </row>
    <row r="40" spans="1:15" s="30" customFormat="1" x14ac:dyDescent="0.25">
      <c r="A40" s="19">
        <v>11</v>
      </c>
      <c r="B40" s="26" t="s">
        <v>37</v>
      </c>
      <c r="C40" s="21">
        <f t="shared" si="1"/>
        <v>11754</v>
      </c>
      <c r="D40" s="27">
        <f t="shared" ref="D40:O40" si="10">D41+D42</f>
        <v>0</v>
      </c>
      <c r="E40" s="27">
        <f t="shared" si="10"/>
        <v>0</v>
      </c>
      <c r="F40" s="27">
        <f t="shared" si="10"/>
        <v>0</v>
      </c>
      <c r="G40" s="27">
        <f t="shared" si="10"/>
        <v>0</v>
      </c>
      <c r="H40" s="27">
        <f t="shared" si="10"/>
        <v>0</v>
      </c>
      <c r="I40" s="27">
        <f t="shared" si="10"/>
        <v>0</v>
      </c>
      <c r="J40" s="27">
        <f t="shared" si="10"/>
        <v>0</v>
      </c>
      <c r="K40" s="27">
        <f t="shared" si="10"/>
        <v>2135</v>
      </c>
      <c r="L40" s="29">
        <f t="shared" si="10"/>
        <v>0</v>
      </c>
      <c r="M40" s="29">
        <f t="shared" si="10"/>
        <v>0</v>
      </c>
      <c r="N40" s="27">
        <f t="shared" si="10"/>
        <v>9619</v>
      </c>
      <c r="O40" s="27">
        <f t="shared" si="10"/>
        <v>0</v>
      </c>
    </row>
    <row r="41" spans="1:15" s="30" customFormat="1" ht="18.75" customHeight="1" x14ac:dyDescent="0.25">
      <c r="A41" s="31"/>
      <c r="B41" s="32" t="s">
        <v>23</v>
      </c>
      <c r="C41" s="33">
        <f t="shared" si="1"/>
        <v>9619</v>
      </c>
      <c r="D41" s="28"/>
      <c r="E41" s="28"/>
      <c r="F41" s="28"/>
      <c r="G41" s="28"/>
      <c r="H41" s="28"/>
      <c r="I41" s="28"/>
      <c r="J41" s="28"/>
      <c r="K41" s="28"/>
      <c r="L41" s="34"/>
      <c r="M41" s="34"/>
      <c r="N41" s="28">
        <v>9619</v>
      </c>
      <c r="O41" s="28"/>
    </row>
    <row r="42" spans="1:15" s="30" customFormat="1" ht="26.25" customHeight="1" x14ac:dyDescent="0.25">
      <c r="A42" s="31"/>
      <c r="B42" s="32" t="s">
        <v>116</v>
      </c>
      <c r="C42" s="33">
        <f t="shared" si="1"/>
        <v>2135</v>
      </c>
      <c r="D42" s="28"/>
      <c r="E42" s="28"/>
      <c r="F42" s="28"/>
      <c r="G42" s="28"/>
      <c r="H42" s="28"/>
      <c r="I42" s="28"/>
      <c r="J42" s="28"/>
      <c r="K42" s="28">
        <v>2135</v>
      </c>
      <c r="L42" s="34"/>
      <c r="M42" s="34"/>
      <c r="N42" s="28"/>
      <c r="O42" s="28"/>
    </row>
    <row r="43" spans="1:15" s="30" customFormat="1" x14ac:dyDescent="0.25">
      <c r="A43" s="19">
        <v>12</v>
      </c>
      <c r="B43" s="26" t="s">
        <v>38</v>
      </c>
      <c r="C43" s="21">
        <f t="shared" si="1"/>
        <v>100261</v>
      </c>
      <c r="D43" s="27">
        <f>D44+D45+D46+D47+D48+D49+D50+D51+D52</f>
        <v>0</v>
      </c>
      <c r="E43" s="27">
        <f t="shared" ref="E43:M43" si="11">E44+E45+E46+E47+E48+E49+E50+E51+E52</f>
        <v>0</v>
      </c>
      <c r="F43" s="27">
        <f t="shared" si="11"/>
        <v>0</v>
      </c>
      <c r="G43" s="27">
        <f t="shared" si="11"/>
        <v>0</v>
      </c>
      <c r="H43" s="27">
        <f t="shared" si="11"/>
        <v>0</v>
      </c>
      <c r="I43" s="27">
        <f t="shared" si="11"/>
        <v>0</v>
      </c>
      <c r="J43" s="27">
        <f t="shared" si="11"/>
        <v>0</v>
      </c>
      <c r="K43" s="27">
        <f t="shared" si="11"/>
        <v>7964</v>
      </c>
      <c r="L43" s="29">
        <f t="shared" si="11"/>
        <v>0</v>
      </c>
      <c r="M43" s="29">
        <f t="shared" si="11"/>
        <v>7964</v>
      </c>
      <c r="N43" s="27">
        <f>N44+N45+N46+N47+N48+N49+N50+N51+N52</f>
        <v>92297</v>
      </c>
      <c r="O43" s="27">
        <f>O44+O45+O46+O47+O48+O49+O50+O51+O52</f>
        <v>0</v>
      </c>
    </row>
    <row r="44" spans="1:15" s="30" customFormat="1" x14ac:dyDescent="0.25">
      <c r="A44" s="31"/>
      <c r="B44" s="35" t="s">
        <v>23</v>
      </c>
      <c r="C44" s="33">
        <f t="shared" si="1"/>
        <v>9204</v>
      </c>
      <c r="D44" s="28"/>
      <c r="E44" s="28"/>
      <c r="F44" s="28"/>
      <c r="G44" s="28"/>
      <c r="H44" s="28"/>
      <c r="I44" s="28"/>
      <c r="J44" s="28"/>
      <c r="K44" s="28"/>
      <c r="L44" s="34"/>
      <c r="M44" s="34"/>
      <c r="N44" s="28">
        <v>9204</v>
      </c>
      <c r="O44" s="28"/>
    </row>
    <row r="45" spans="1:15" s="30" customFormat="1" x14ac:dyDescent="0.25">
      <c r="A45" s="31"/>
      <c r="B45" s="35" t="s">
        <v>104</v>
      </c>
      <c r="C45" s="33">
        <f t="shared" si="1"/>
        <v>5930</v>
      </c>
      <c r="D45" s="28"/>
      <c r="E45" s="28"/>
      <c r="F45" s="28"/>
      <c r="G45" s="28"/>
      <c r="H45" s="28"/>
      <c r="I45" s="28"/>
      <c r="J45" s="28"/>
      <c r="K45" s="28"/>
      <c r="L45" s="34"/>
      <c r="M45" s="34"/>
      <c r="N45" s="28">
        <v>5930</v>
      </c>
      <c r="O45" s="28"/>
    </row>
    <row r="46" spans="1:15" s="30" customFormat="1" x14ac:dyDescent="0.25">
      <c r="A46" s="31"/>
      <c r="B46" s="35" t="s">
        <v>39</v>
      </c>
      <c r="C46" s="33">
        <f t="shared" si="1"/>
        <v>4260</v>
      </c>
      <c r="D46" s="28"/>
      <c r="E46" s="28"/>
      <c r="F46" s="28"/>
      <c r="G46" s="28"/>
      <c r="H46" s="28"/>
      <c r="I46" s="28"/>
      <c r="J46" s="28"/>
      <c r="K46" s="28"/>
      <c r="L46" s="34"/>
      <c r="M46" s="34"/>
      <c r="N46" s="28">
        <v>4260</v>
      </c>
      <c r="O46" s="28"/>
    </row>
    <row r="47" spans="1:15" s="30" customFormat="1" x14ac:dyDescent="0.25">
      <c r="A47" s="31"/>
      <c r="B47" s="35" t="s">
        <v>40</v>
      </c>
      <c r="C47" s="33">
        <f t="shared" si="1"/>
        <v>57555</v>
      </c>
      <c r="D47" s="28"/>
      <c r="E47" s="28"/>
      <c r="F47" s="28"/>
      <c r="G47" s="28"/>
      <c r="H47" s="28"/>
      <c r="I47" s="28"/>
      <c r="J47" s="28"/>
      <c r="K47" s="28"/>
      <c r="L47" s="34"/>
      <c r="M47" s="34"/>
      <c r="N47" s="28">
        <v>57555</v>
      </c>
      <c r="O47" s="28"/>
    </row>
    <row r="48" spans="1:15" s="30" customFormat="1" x14ac:dyDescent="0.25">
      <c r="A48" s="31"/>
      <c r="B48" s="35" t="s">
        <v>41</v>
      </c>
      <c r="C48" s="33">
        <f t="shared" si="1"/>
        <v>8380</v>
      </c>
      <c r="D48" s="28"/>
      <c r="E48" s="28"/>
      <c r="F48" s="28"/>
      <c r="G48" s="28"/>
      <c r="H48" s="28"/>
      <c r="I48" s="28"/>
      <c r="J48" s="28"/>
      <c r="K48" s="28">
        <v>2495</v>
      </c>
      <c r="L48" s="34"/>
      <c r="M48" s="34">
        <v>2495</v>
      </c>
      <c r="N48" s="28">
        <v>5885</v>
      </c>
      <c r="O48" s="28"/>
    </row>
    <row r="49" spans="1:15" s="30" customFormat="1" x14ac:dyDescent="0.25">
      <c r="A49" s="31"/>
      <c r="B49" s="35" t="s">
        <v>105</v>
      </c>
      <c r="C49" s="33">
        <f t="shared" si="1"/>
        <v>5477</v>
      </c>
      <c r="D49" s="28"/>
      <c r="E49" s="28"/>
      <c r="F49" s="28"/>
      <c r="G49" s="28"/>
      <c r="H49" s="28"/>
      <c r="I49" s="28"/>
      <c r="J49" s="28"/>
      <c r="K49" s="28"/>
      <c r="L49" s="34"/>
      <c r="M49" s="34"/>
      <c r="N49" s="28">
        <v>5477</v>
      </c>
      <c r="O49" s="28"/>
    </row>
    <row r="50" spans="1:15" s="30" customFormat="1" x14ac:dyDescent="0.25">
      <c r="A50" s="31"/>
      <c r="B50" s="35" t="s">
        <v>42</v>
      </c>
      <c r="C50" s="33">
        <f t="shared" si="1"/>
        <v>6587</v>
      </c>
      <c r="D50" s="28"/>
      <c r="E50" s="28"/>
      <c r="F50" s="28"/>
      <c r="G50" s="28"/>
      <c r="H50" s="28"/>
      <c r="I50" s="28"/>
      <c r="J50" s="28"/>
      <c r="K50" s="28">
        <v>4004</v>
      </c>
      <c r="L50" s="34"/>
      <c r="M50" s="34">
        <v>4004</v>
      </c>
      <c r="N50" s="28">
        <v>2583</v>
      </c>
      <c r="O50" s="28"/>
    </row>
    <row r="51" spans="1:15" s="30" customFormat="1" ht="27" customHeight="1" x14ac:dyDescent="0.25">
      <c r="A51" s="31"/>
      <c r="B51" s="35" t="s">
        <v>43</v>
      </c>
      <c r="C51" s="33">
        <f t="shared" si="1"/>
        <v>1403</v>
      </c>
      <c r="D51" s="28"/>
      <c r="E51" s="28"/>
      <c r="F51" s="28"/>
      <c r="G51" s="28"/>
      <c r="H51" s="28"/>
      <c r="I51" s="28"/>
      <c r="J51" s="28"/>
      <c r="K51" s="28">
        <f>M51</f>
        <v>0</v>
      </c>
      <c r="L51" s="34"/>
      <c r="M51" s="34"/>
      <c r="N51" s="28">
        <v>1403</v>
      </c>
      <c r="O51" s="28"/>
    </row>
    <row r="52" spans="1:15" s="30" customFormat="1" x14ac:dyDescent="0.25">
      <c r="A52" s="31"/>
      <c r="B52" s="35" t="s">
        <v>98</v>
      </c>
      <c r="C52" s="33">
        <f t="shared" si="1"/>
        <v>1465</v>
      </c>
      <c r="D52" s="28"/>
      <c r="E52" s="28"/>
      <c r="F52" s="28"/>
      <c r="G52" s="28"/>
      <c r="H52" s="28"/>
      <c r="I52" s="28"/>
      <c r="J52" s="28"/>
      <c r="K52" s="28">
        <v>1465</v>
      </c>
      <c r="L52" s="34"/>
      <c r="M52" s="34">
        <v>1465</v>
      </c>
      <c r="N52" s="28"/>
      <c r="O52" s="28"/>
    </row>
    <row r="53" spans="1:15" s="30" customFormat="1" x14ac:dyDescent="0.25">
      <c r="A53" s="19">
        <v>13</v>
      </c>
      <c r="B53" s="26" t="s">
        <v>44</v>
      </c>
      <c r="C53" s="21">
        <f>SUM(D53:O53)-L53-M53</f>
        <v>12136</v>
      </c>
      <c r="D53" s="27">
        <f>D54+D55</f>
        <v>13</v>
      </c>
      <c r="E53" s="27">
        <f t="shared" ref="E53:O53" si="12">E54+E55</f>
        <v>0</v>
      </c>
      <c r="F53" s="27">
        <f t="shared" si="12"/>
        <v>0</v>
      </c>
      <c r="G53" s="27">
        <f t="shared" si="12"/>
        <v>0</v>
      </c>
      <c r="H53" s="27">
        <f t="shared" si="12"/>
        <v>0</v>
      </c>
      <c r="I53" s="27">
        <f t="shared" si="12"/>
        <v>0</v>
      </c>
      <c r="J53" s="27">
        <f t="shared" si="12"/>
        <v>0</v>
      </c>
      <c r="K53" s="27">
        <f t="shared" si="12"/>
        <v>2839</v>
      </c>
      <c r="L53" s="29">
        <f t="shared" si="12"/>
        <v>0</v>
      </c>
      <c r="M53" s="29">
        <f t="shared" si="12"/>
        <v>0</v>
      </c>
      <c r="N53" s="27">
        <f t="shared" si="12"/>
        <v>9284</v>
      </c>
      <c r="O53" s="27">
        <f t="shared" si="12"/>
        <v>0</v>
      </c>
    </row>
    <row r="54" spans="1:15" s="30" customFormat="1" x14ac:dyDescent="0.25">
      <c r="A54" s="31"/>
      <c r="B54" s="32" t="s">
        <v>106</v>
      </c>
      <c r="C54" s="33">
        <f t="shared" si="1"/>
        <v>9297</v>
      </c>
      <c r="D54" s="28">
        <v>13</v>
      </c>
      <c r="E54" s="28"/>
      <c r="F54" s="28"/>
      <c r="G54" s="28"/>
      <c r="H54" s="28"/>
      <c r="I54" s="28"/>
      <c r="J54" s="28"/>
      <c r="K54" s="28"/>
      <c r="L54" s="34"/>
      <c r="M54" s="34"/>
      <c r="N54" s="28">
        <v>9284</v>
      </c>
      <c r="O54" s="28"/>
    </row>
    <row r="55" spans="1:15" s="30" customFormat="1" ht="15.75" customHeight="1" x14ac:dyDescent="0.25">
      <c r="A55" s="31"/>
      <c r="B55" s="32" t="s">
        <v>45</v>
      </c>
      <c r="C55" s="33">
        <f t="shared" si="1"/>
        <v>2839</v>
      </c>
      <c r="D55" s="28"/>
      <c r="E55" s="28"/>
      <c r="F55" s="28"/>
      <c r="G55" s="28"/>
      <c r="H55" s="28"/>
      <c r="I55" s="28"/>
      <c r="J55" s="28"/>
      <c r="K55" s="28">
        <v>2839</v>
      </c>
      <c r="L55" s="34"/>
      <c r="M55" s="34"/>
      <c r="N55" s="28"/>
      <c r="O55" s="28"/>
    </row>
    <row r="56" spans="1:15" s="30" customFormat="1" x14ac:dyDescent="0.25">
      <c r="A56" s="19">
        <v>14</v>
      </c>
      <c r="B56" s="26" t="s">
        <v>46</v>
      </c>
      <c r="C56" s="21">
        <f t="shared" si="1"/>
        <v>11722</v>
      </c>
      <c r="D56" s="27">
        <f>D57+D58</f>
        <v>0</v>
      </c>
      <c r="E56" s="27">
        <f>E57+E58</f>
        <v>0</v>
      </c>
      <c r="F56" s="27">
        <f t="shared" ref="F56:O56" si="13">F57+F58</f>
        <v>0</v>
      </c>
      <c r="G56" s="27">
        <f t="shared" si="13"/>
        <v>0</v>
      </c>
      <c r="H56" s="27">
        <f t="shared" si="13"/>
        <v>0</v>
      </c>
      <c r="I56" s="27">
        <f t="shared" si="13"/>
        <v>0</v>
      </c>
      <c r="J56" s="27">
        <f t="shared" si="13"/>
        <v>0</v>
      </c>
      <c r="K56" s="27">
        <f t="shared" si="13"/>
        <v>0</v>
      </c>
      <c r="L56" s="29">
        <f t="shared" si="13"/>
        <v>0</v>
      </c>
      <c r="M56" s="29">
        <f t="shared" si="13"/>
        <v>0</v>
      </c>
      <c r="N56" s="27">
        <f t="shared" si="13"/>
        <v>11722</v>
      </c>
      <c r="O56" s="27">
        <f t="shared" si="13"/>
        <v>0</v>
      </c>
    </row>
    <row r="57" spans="1:15" s="30" customFormat="1" x14ac:dyDescent="0.25">
      <c r="A57" s="31"/>
      <c r="B57" s="32" t="s">
        <v>23</v>
      </c>
      <c r="C57" s="33">
        <f t="shared" si="1"/>
        <v>11294</v>
      </c>
      <c r="D57" s="28"/>
      <c r="E57" s="28"/>
      <c r="F57" s="28"/>
      <c r="G57" s="28"/>
      <c r="H57" s="28"/>
      <c r="I57" s="28"/>
      <c r="J57" s="28"/>
      <c r="K57" s="28"/>
      <c r="L57" s="34"/>
      <c r="M57" s="34"/>
      <c r="N57" s="28">
        <v>11294</v>
      </c>
      <c r="O57" s="28"/>
    </row>
    <row r="58" spans="1:15" s="30" customFormat="1" x14ac:dyDescent="0.25">
      <c r="A58" s="31"/>
      <c r="B58" s="32" t="s">
        <v>47</v>
      </c>
      <c r="C58" s="33">
        <f t="shared" si="1"/>
        <v>428</v>
      </c>
      <c r="D58" s="28"/>
      <c r="E58" s="28"/>
      <c r="F58" s="28"/>
      <c r="G58" s="28"/>
      <c r="H58" s="28"/>
      <c r="I58" s="28"/>
      <c r="J58" s="28"/>
      <c r="K58" s="28"/>
      <c r="L58" s="34"/>
      <c r="M58" s="34"/>
      <c r="N58" s="28">
        <v>428</v>
      </c>
      <c r="O58" s="28"/>
    </row>
    <row r="59" spans="1:15" s="30" customFormat="1" x14ac:dyDescent="0.25">
      <c r="A59" s="19">
        <v>15</v>
      </c>
      <c r="B59" s="26" t="s">
        <v>48</v>
      </c>
      <c r="C59" s="21">
        <f>SUM(C60:C63)</f>
        <v>374868</v>
      </c>
      <c r="D59" s="21">
        <f t="shared" ref="D59:O59" si="14">SUM(D60:D63)</f>
        <v>356685</v>
      </c>
      <c r="E59" s="21">
        <f t="shared" si="14"/>
        <v>0</v>
      </c>
      <c r="F59" s="21">
        <f t="shared" si="14"/>
        <v>0</v>
      </c>
      <c r="G59" s="21">
        <f t="shared" si="14"/>
        <v>0</v>
      </c>
      <c r="H59" s="21">
        <f t="shared" si="14"/>
        <v>0</v>
      </c>
      <c r="I59" s="21">
        <f t="shared" si="14"/>
        <v>0</v>
      </c>
      <c r="J59" s="21">
        <f t="shared" si="14"/>
        <v>0</v>
      </c>
      <c r="K59" s="21">
        <f t="shared" si="14"/>
        <v>0</v>
      </c>
      <c r="L59" s="36">
        <f t="shared" si="14"/>
        <v>0</v>
      </c>
      <c r="M59" s="36">
        <f t="shared" si="14"/>
        <v>0</v>
      </c>
      <c r="N59" s="21">
        <f t="shared" si="14"/>
        <v>18183</v>
      </c>
      <c r="O59" s="21">
        <f t="shared" si="14"/>
        <v>0</v>
      </c>
    </row>
    <row r="60" spans="1:15" s="30" customFormat="1" x14ac:dyDescent="0.25">
      <c r="A60" s="31"/>
      <c r="B60" s="38" t="s">
        <v>23</v>
      </c>
      <c r="C60" s="33">
        <f t="shared" si="1"/>
        <v>26320</v>
      </c>
      <c r="D60" s="28">
        <v>8137</v>
      </c>
      <c r="E60" s="28"/>
      <c r="F60" s="28"/>
      <c r="G60" s="28"/>
      <c r="H60" s="28"/>
      <c r="I60" s="28"/>
      <c r="J60" s="28"/>
      <c r="K60" s="28"/>
      <c r="L60" s="34"/>
      <c r="M60" s="34"/>
      <c r="N60" s="28">
        <v>18183</v>
      </c>
      <c r="O60" s="28"/>
    </row>
    <row r="61" spans="1:15" s="30" customFormat="1" x14ac:dyDescent="0.25">
      <c r="A61" s="31"/>
      <c r="B61" s="35" t="s">
        <v>49</v>
      </c>
      <c r="C61" s="33">
        <f t="shared" si="1"/>
        <v>184092</v>
      </c>
      <c r="D61" s="28">
        <v>184092</v>
      </c>
      <c r="E61" s="28"/>
      <c r="F61" s="28"/>
      <c r="G61" s="28"/>
      <c r="H61" s="28"/>
      <c r="I61" s="28"/>
      <c r="J61" s="28"/>
      <c r="K61" s="28"/>
      <c r="L61" s="34"/>
      <c r="M61" s="34"/>
      <c r="N61" s="28"/>
      <c r="O61" s="28"/>
    </row>
    <row r="62" spans="1:15" s="30" customFormat="1" x14ac:dyDescent="0.25">
      <c r="A62" s="31"/>
      <c r="B62" s="35" t="s">
        <v>50</v>
      </c>
      <c r="C62" s="33">
        <f t="shared" si="1"/>
        <v>8285</v>
      </c>
      <c r="D62" s="28">
        <v>8285</v>
      </c>
      <c r="E62" s="28"/>
      <c r="F62" s="28"/>
      <c r="G62" s="28"/>
      <c r="H62" s="28"/>
      <c r="I62" s="28"/>
      <c r="J62" s="28"/>
      <c r="K62" s="28"/>
      <c r="L62" s="34"/>
      <c r="M62" s="34"/>
      <c r="N62" s="28"/>
      <c r="O62" s="28"/>
    </row>
    <row r="63" spans="1:15" s="30" customFormat="1" x14ac:dyDescent="0.25">
      <c r="A63" s="31"/>
      <c r="B63" s="35" t="s">
        <v>51</v>
      </c>
      <c r="C63" s="33">
        <f t="shared" si="1"/>
        <v>156171</v>
      </c>
      <c r="D63" s="28">
        <v>156171</v>
      </c>
      <c r="E63" s="28"/>
      <c r="F63" s="28"/>
      <c r="G63" s="28"/>
      <c r="H63" s="28"/>
      <c r="I63" s="28"/>
      <c r="J63" s="28"/>
      <c r="K63" s="28"/>
      <c r="L63" s="34"/>
      <c r="M63" s="34"/>
      <c r="N63" s="28"/>
      <c r="O63" s="28"/>
    </row>
    <row r="64" spans="1:15" s="30" customFormat="1" x14ac:dyDescent="0.25">
      <c r="A64" s="19">
        <v>16</v>
      </c>
      <c r="B64" s="26" t="s">
        <v>52</v>
      </c>
      <c r="C64" s="21">
        <f>SUM(D64:O64)-L64-M64</f>
        <v>617926</v>
      </c>
      <c r="D64" s="27">
        <f t="shared" ref="D64:O64" si="15">SUM(D65:D86)</f>
        <v>13888</v>
      </c>
      <c r="E64" s="27">
        <f t="shared" si="15"/>
        <v>0</v>
      </c>
      <c r="F64" s="27">
        <f t="shared" si="15"/>
        <v>584592</v>
      </c>
      <c r="G64" s="27">
        <f t="shared" si="15"/>
        <v>0</v>
      </c>
      <c r="H64" s="27">
        <f t="shared" si="15"/>
        <v>0</v>
      </c>
      <c r="I64" s="27">
        <f t="shared" si="15"/>
        <v>0</v>
      </c>
      <c r="J64" s="27">
        <f t="shared" si="15"/>
        <v>0</v>
      </c>
      <c r="K64" s="27">
        <f t="shared" si="15"/>
        <v>0</v>
      </c>
      <c r="L64" s="29">
        <f t="shared" si="15"/>
        <v>0</v>
      </c>
      <c r="M64" s="29">
        <f t="shared" si="15"/>
        <v>0</v>
      </c>
      <c r="N64" s="27">
        <f t="shared" si="15"/>
        <v>19446</v>
      </c>
      <c r="O64" s="27">
        <f t="shared" si="15"/>
        <v>0</v>
      </c>
    </row>
    <row r="65" spans="1:15" s="25" customFormat="1" ht="15.75" customHeight="1" x14ac:dyDescent="0.25">
      <c r="A65" s="31"/>
      <c r="B65" s="35" t="s">
        <v>23</v>
      </c>
      <c r="C65" s="33">
        <f t="shared" si="1"/>
        <v>13240</v>
      </c>
      <c r="D65" s="28"/>
      <c r="E65" s="28"/>
      <c r="F65" s="28"/>
      <c r="G65" s="28"/>
      <c r="H65" s="28"/>
      <c r="I65" s="28"/>
      <c r="J65" s="28"/>
      <c r="K65" s="28"/>
      <c r="L65" s="34"/>
      <c r="M65" s="34"/>
      <c r="N65" s="28">
        <v>13240</v>
      </c>
      <c r="O65" s="28"/>
    </row>
    <row r="66" spans="1:15" s="30" customFormat="1" ht="15.75" customHeight="1" x14ac:dyDescent="0.25">
      <c r="A66" s="31"/>
      <c r="B66" s="35" t="s">
        <v>117</v>
      </c>
      <c r="C66" s="33">
        <f t="shared" si="1"/>
        <v>3194</v>
      </c>
      <c r="D66" s="28"/>
      <c r="E66" s="28"/>
      <c r="F66" s="28"/>
      <c r="G66" s="28"/>
      <c r="H66" s="28"/>
      <c r="I66" s="28"/>
      <c r="J66" s="28"/>
      <c r="K66" s="28"/>
      <c r="L66" s="34"/>
      <c r="M66" s="34"/>
      <c r="N66" s="28">
        <v>3194</v>
      </c>
      <c r="O66" s="28"/>
    </row>
    <row r="67" spans="1:15" s="30" customFormat="1" ht="15.75" customHeight="1" x14ac:dyDescent="0.25">
      <c r="A67" s="31"/>
      <c r="B67" s="35" t="s">
        <v>53</v>
      </c>
      <c r="C67" s="33">
        <f t="shared" si="1"/>
        <v>3012</v>
      </c>
      <c r="D67" s="28"/>
      <c r="E67" s="28"/>
      <c r="F67" s="28"/>
      <c r="G67" s="28"/>
      <c r="H67" s="28"/>
      <c r="I67" s="28"/>
      <c r="J67" s="28"/>
      <c r="K67" s="28"/>
      <c r="L67" s="34"/>
      <c r="M67" s="34"/>
      <c r="N67" s="28">
        <v>3012</v>
      </c>
      <c r="O67" s="28"/>
    </row>
    <row r="68" spans="1:15" s="30" customFormat="1" ht="15.75" customHeight="1" x14ac:dyDescent="0.25">
      <c r="A68" s="31"/>
      <c r="B68" s="32" t="s">
        <v>54</v>
      </c>
      <c r="C68" s="33">
        <f t="shared" si="1"/>
        <v>56769</v>
      </c>
      <c r="D68" s="28"/>
      <c r="E68" s="28"/>
      <c r="F68" s="28">
        <v>56769</v>
      </c>
      <c r="G68" s="28"/>
      <c r="H68" s="28"/>
      <c r="I68" s="28"/>
      <c r="J68" s="28"/>
      <c r="K68" s="28"/>
      <c r="L68" s="34"/>
      <c r="M68" s="34"/>
      <c r="N68" s="28"/>
      <c r="O68" s="28"/>
    </row>
    <row r="69" spans="1:15" s="30" customFormat="1" ht="15.75" customHeight="1" x14ac:dyDescent="0.25">
      <c r="A69" s="31"/>
      <c r="B69" s="35" t="s">
        <v>55</v>
      </c>
      <c r="C69" s="33">
        <f t="shared" si="1"/>
        <v>10551</v>
      </c>
      <c r="D69" s="28"/>
      <c r="E69" s="28"/>
      <c r="F69" s="28">
        <v>10551</v>
      </c>
      <c r="G69" s="28"/>
      <c r="H69" s="28"/>
      <c r="I69" s="28"/>
      <c r="J69" s="28"/>
      <c r="K69" s="28"/>
      <c r="L69" s="34"/>
      <c r="M69" s="34"/>
      <c r="N69" s="28"/>
      <c r="O69" s="28"/>
    </row>
    <row r="70" spans="1:15" s="30" customFormat="1" ht="15.75" customHeight="1" x14ac:dyDescent="0.25">
      <c r="A70" s="31"/>
      <c r="B70" s="35" t="s">
        <v>56</v>
      </c>
      <c r="C70" s="33">
        <f t="shared" si="1"/>
        <v>16940</v>
      </c>
      <c r="D70" s="28"/>
      <c r="E70" s="28"/>
      <c r="F70" s="28">
        <v>16940</v>
      </c>
      <c r="G70" s="28"/>
      <c r="H70" s="28"/>
      <c r="I70" s="28"/>
      <c r="J70" s="28"/>
      <c r="K70" s="28"/>
      <c r="L70" s="34"/>
      <c r="M70" s="34"/>
      <c r="N70" s="28"/>
      <c r="O70" s="28"/>
    </row>
    <row r="71" spans="1:15" s="30" customFormat="1" ht="15.75" customHeight="1" x14ac:dyDescent="0.25">
      <c r="A71" s="31"/>
      <c r="B71" s="35" t="s">
        <v>57</v>
      </c>
      <c r="C71" s="33">
        <f t="shared" si="1"/>
        <v>47646</v>
      </c>
      <c r="D71" s="28"/>
      <c r="E71" s="28"/>
      <c r="F71" s="28">
        <v>47646</v>
      </c>
      <c r="G71" s="28"/>
      <c r="H71" s="28"/>
      <c r="I71" s="28"/>
      <c r="J71" s="28"/>
      <c r="K71" s="28"/>
      <c r="L71" s="34"/>
      <c r="M71" s="34"/>
      <c r="N71" s="28"/>
      <c r="O71" s="28"/>
    </row>
    <row r="72" spans="1:15" s="30" customFormat="1" ht="34.5" customHeight="1" x14ac:dyDescent="0.25">
      <c r="A72" s="31"/>
      <c r="B72" s="35" t="s">
        <v>99</v>
      </c>
      <c r="C72" s="33">
        <f t="shared" si="1"/>
        <v>8064</v>
      </c>
      <c r="D72" s="28"/>
      <c r="E72" s="28"/>
      <c r="F72" s="28">
        <v>8064</v>
      </c>
      <c r="G72" s="28"/>
      <c r="H72" s="28"/>
      <c r="I72" s="28"/>
      <c r="J72" s="28"/>
      <c r="K72" s="28"/>
      <c r="L72" s="34"/>
      <c r="M72" s="34"/>
      <c r="N72" s="28"/>
      <c r="O72" s="28"/>
    </row>
    <row r="73" spans="1:15" s="30" customFormat="1" x14ac:dyDescent="0.25">
      <c r="A73" s="31"/>
      <c r="B73" s="35" t="s">
        <v>58</v>
      </c>
      <c r="C73" s="33">
        <f t="shared" si="1"/>
        <v>4438</v>
      </c>
      <c r="D73" s="28"/>
      <c r="E73" s="28"/>
      <c r="F73" s="28">
        <v>4438</v>
      </c>
      <c r="G73" s="28"/>
      <c r="H73" s="28"/>
      <c r="I73" s="28"/>
      <c r="J73" s="28"/>
      <c r="K73" s="28"/>
      <c r="L73" s="34"/>
      <c r="M73" s="34"/>
      <c r="N73" s="28"/>
      <c r="O73" s="28"/>
    </row>
    <row r="74" spans="1:15" s="30" customFormat="1" ht="15.75" customHeight="1" x14ac:dyDescent="0.25">
      <c r="A74" s="31"/>
      <c r="B74" s="35" t="s">
        <v>59</v>
      </c>
      <c r="C74" s="33">
        <f t="shared" ref="C74:C137" si="16">SUM(D74:O74)-L74-M74</f>
        <v>49696</v>
      </c>
      <c r="D74" s="28"/>
      <c r="E74" s="28"/>
      <c r="F74" s="28">
        <v>49696</v>
      </c>
      <c r="G74" s="28"/>
      <c r="H74" s="28"/>
      <c r="I74" s="28"/>
      <c r="J74" s="28"/>
      <c r="K74" s="28"/>
      <c r="L74" s="34"/>
      <c r="M74" s="34"/>
      <c r="N74" s="28"/>
      <c r="O74" s="28"/>
    </row>
    <row r="75" spans="1:15" s="30" customFormat="1" ht="31.5" customHeight="1" x14ac:dyDescent="0.25">
      <c r="A75" s="31"/>
      <c r="B75" s="35" t="s">
        <v>60</v>
      </c>
      <c r="C75" s="33">
        <f t="shared" si="16"/>
        <v>65998</v>
      </c>
      <c r="D75" s="28"/>
      <c r="E75" s="28"/>
      <c r="F75" s="28">
        <v>65998</v>
      </c>
      <c r="G75" s="28"/>
      <c r="H75" s="28"/>
      <c r="I75" s="28"/>
      <c r="J75" s="28"/>
      <c r="K75" s="28"/>
      <c r="L75" s="34"/>
      <c r="M75" s="34"/>
      <c r="N75" s="28"/>
      <c r="O75" s="28"/>
    </row>
    <row r="76" spans="1:15" s="30" customFormat="1" ht="15.75" customHeight="1" x14ac:dyDescent="0.25">
      <c r="A76" s="31"/>
      <c r="B76" s="35" t="s">
        <v>61</v>
      </c>
      <c r="C76" s="33">
        <f t="shared" si="16"/>
        <v>44148</v>
      </c>
      <c r="D76" s="28"/>
      <c r="E76" s="28"/>
      <c r="F76" s="28">
        <v>44148</v>
      </c>
      <c r="G76" s="28"/>
      <c r="H76" s="28"/>
      <c r="I76" s="28"/>
      <c r="J76" s="28"/>
      <c r="K76" s="28"/>
      <c r="L76" s="34"/>
      <c r="M76" s="34"/>
      <c r="N76" s="28"/>
      <c r="O76" s="28"/>
    </row>
    <row r="77" spans="1:15" s="30" customFormat="1" ht="15.75" customHeight="1" x14ac:dyDescent="0.25">
      <c r="A77" s="31"/>
      <c r="B77" s="35" t="s">
        <v>62</v>
      </c>
      <c r="C77" s="33">
        <f t="shared" si="16"/>
        <v>55865</v>
      </c>
      <c r="D77" s="28"/>
      <c r="E77" s="28"/>
      <c r="F77" s="28">
        <v>55865</v>
      </c>
      <c r="G77" s="28"/>
      <c r="H77" s="28"/>
      <c r="I77" s="28"/>
      <c r="J77" s="28"/>
      <c r="K77" s="28"/>
      <c r="L77" s="34"/>
      <c r="M77" s="34"/>
      <c r="N77" s="28"/>
      <c r="O77" s="28"/>
    </row>
    <row r="78" spans="1:15" s="30" customFormat="1" x14ac:dyDescent="0.25">
      <c r="A78" s="31"/>
      <c r="B78" s="35" t="s">
        <v>63</v>
      </c>
      <c r="C78" s="33">
        <f t="shared" si="16"/>
        <v>73031</v>
      </c>
      <c r="D78" s="28"/>
      <c r="E78" s="28"/>
      <c r="F78" s="28">
        <v>73031</v>
      </c>
      <c r="G78" s="28"/>
      <c r="H78" s="28"/>
      <c r="I78" s="28"/>
      <c r="J78" s="28"/>
      <c r="K78" s="28"/>
      <c r="L78" s="34"/>
      <c r="M78" s="34"/>
      <c r="N78" s="28"/>
      <c r="O78" s="28"/>
    </row>
    <row r="79" spans="1:15" s="30" customFormat="1" ht="31.5" customHeight="1" x14ac:dyDescent="0.25">
      <c r="A79" s="31"/>
      <c r="B79" s="35" t="s">
        <v>64</v>
      </c>
      <c r="C79" s="33">
        <f t="shared" si="16"/>
        <v>66081</v>
      </c>
      <c r="D79" s="28"/>
      <c r="E79" s="28"/>
      <c r="F79" s="28">
        <v>66081</v>
      </c>
      <c r="G79" s="28"/>
      <c r="H79" s="28"/>
      <c r="I79" s="28"/>
      <c r="J79" s="28"/>
      <c r="K79" s="28"/>
      <c r="L79" s="34"/>
      <c r="M79" s="34"/>
      <c r="N79" s="28"/>
      <c r="O79" s="28"/>
    </row>
    <row r="80" spans="1:15" s="30" customFormat="1" x14ac:dyDescent="0.25">
      <c r="A80" s="31"/>
      <c r="B80" s="35" t="s">
        <v>65</v>
      </c>
      <c r="C80" s="33">
        <f t="shared" si="16"/>
        <v>25759</v>
      </c>
      <c r="D80" s="28"/>
      <c r="E80" s="28"/>
      <c r="F80" s="28">
        <v>25759</v>
      </c>
      <c r="G80" s="28"/>
      <c r="H80" s="28"/>
      <c r="I80" s="28"/>
      <c r="J80" s="28"/>
      <c r="K80" s="28"/>
      <c r="L80" s="34"/>
      <c r="M80" s="34"/>
      <c r="N80" s="28"/>
      <c r="O80" s="28"/>
    </row>
    <row r="81" spans="1:15" s="30" customFormat="1" ht="15.75" customHeight="1" x14ac:dyDescent="0.25">
      <c r="A81" s="31"/>
      <c r="B81" s="35" t="s">
        <v>66</v>
      </c>
      <c r="C81" s="33">
        <f t="shared" si="16"/>
        <v>38491</v>
      </c>
      <c r="D81" s="28"/>
      <c r="E81" s="28"/>
      <c r="F81" s="28">
        <v>38491</v>
      </c>
      <c r="G81" s="28"/>
      <c r="H81" s="28"/>
      <c r="I81" s="28"/>
      <c r="J81" s="28"/>
      <c r="K81" s="28"/>
      <c r="L81" s="34"/>
      <c r="M81" s="34"/>
      <c r="N81" s="28"/>
      <c r="O81" s="28"/>
    </row>
    <row r="82" spans="1:15" s="30" customFormat="1" x14ac:dyDescent="0.25">
      <c r="A82" s="31"/>
      <c r="B82" s="35" t="s">
        <v>118</v>
      </c>
      <c r="C82" s="33">
        <f t="shared" si="16"/>
        <v>13422</v>
      </c>
      <c r="D82" s="28"/>
      <c r="E82" s="28"/>
      <c r="F82" s="28">
        <v>13422</v>
      </c>
      <c r="G82" s="28"/>
      <c r="H82" s="28"/>
      <c r="I82" s="28"/>
      <c r="J82" s="28"/>
      <c r="K82" s="28"/>
      <c r="L82" s="34"/>
      <c r="M82" s="34"/>
      <c r="N82" s="28"/>
      <c r="O82" s="28"/>
    </row>
    <row r="83" spans="1:15" s="30" customFormat="1" x14ac:dyDescent="0.25">
      <c r="A83" s="31"/>
      <c r="B83" s="35" t="s">
        <v>67</v>
      </c>
      <c r="C83" s="33">
        <f t="shared" si="16"/>
        <v>300</v>
      </c>
      <c r="D83" s="28"/>
      <c r="E83" s="28"/>
      <c r="F83" s="28">
        <v>300</v>
      </c>
      <c r="G83" s="28"/>
      <c r="H83" s="28"/>
      <c r="I83" s="28"/>
      <c r="J83" s="28"/>
      <c r="K83" s="28"/>
      <c r="L83" s="34"/>
      <c r="M83" s="34"/>
      <c r="N83" s="28"/>
      <c r="O83" s="28"/>
    </row>
    <row r="84" spans="1:15" s="30" customFormat="1" x14ac:dyDescent="0.25">
      <c r="A84" s="31"/>
      <c r="B84" s="35" t="s">
        <v>119</v>
      </c>
      <c r="C84" s="33">
        <f t="shared" si="16"/>
        <v>2280</v>
      </c>
      <c r="D84" s="28"/>
      <c r="E84" s="28"/>
      <c r="F84" s="28">
        <v>2280</v>
      </c>
      <c r="G84" s="28"/>
      <c r="H84" s="28"/>
      <c r="I84" s="28"/>
      <c r="J84" s="28"/>
      <c r="K84" s="28"/>
      <c r="L84" s="34"/>
      <c r="M84" s="34"/>
      <c r="N84" s="28"/>
      <c r="O84" s="28"/>
    </row>
    <row r="85" spans="1:15" s="30" customFormat="1" x14ac:dyDescent="0.25">
      <c r="A85" s="31"/>
      <c r="B85" s="35" t="s">
        <v>120</v>
      </c>
      <c r="C85" s="33">
        <f t="shared" si="16"/>
        <v>5113</v>
      </c>
      <c r="D85" s="28"/>
      <c r="E85" s="28"/>
      <c r="F85" s="28">
        <v>5113</v>
      </c>
      <c r="G85" s="28"/>
      <c r="H85" s="28"/>
      <c r="I85" s="28"/>
      <c r="J85" s="28"/>
      <c r="K85" s="28"/>
      <c r="L85" s="34"/>
      <c r="M85" s="34"/>
      <c r="N85" s="28"/>
      <c r="O85" s="28"/>
    </row>
    <row r="86" spans="1:15" s="30" customFormat="1" x14ac:dyDescent="0.25">
      <c r="A86" s="31"/>
      <c r="B86" s="35" t="s">
        <v>121</v>
      </c>
      <c r="C86" s="33">
        <f t="shared" si="16"/>
        <v>13888</v>
      </c>
      <c r="D86" s="28">
        <v>13888</v>
      </c>
      <c r="E86" s="28"/>
      <c r="F86" s="28"/>
      <c r="G86" s="28"/>
      <c r="H86" s="28"/>
      <c r="I86" s="28"/>
      <c r="J86" s="28"/>
      <c r="K86" s="28"/>
      <c r="L86" s="34"/>
      <c r="M86" s="34"/>
      <c r="N86" s="28"/>
      <c r="O86" s="28"/>
    </row>
    <row r="87" spans="1:15" s="30" customFormat="1" ht="24" customHeight="1" x14ac:dyDescent="0.25">
      <c r="A87" s="19">
        <v>17</v>
      </c>
      <c r="B87" s="39" t="s">
        <v>68</v>
      </c>
      <c r="C87" s="21">
        <f t="shared" si="16"/>
        <v>80424</v>
      </c>
      <c r="D87" s="27">
        <f>SUM(D88:D92)</f>
        <v>236</v>
      </c>
      <c r="E87" s="27">
        <f>SUM(E88:E92)</f>
        <v>0</v>
      </c>
      <c r="F87" s="27">
        <f t="shared" ref="F87:O87" si="17">SUM(F88:F92)</f>
        <v>0</v>
      </c>
      <c r="G87" s="27">
        <f t="shared" si="17"/>
        <v>45950</v>
      </c>
      <c r="H87" s="27">
        <f t="shared" si="17"/>
        <v>0</v>
      </c>
      <c r="I87" s="27">
        <f t="shared" si="17"/>
        <v>20762</v>
      </c>
      <c r="J87" s="27">
        <f t="shared" si="17"/>
        <v>0</v>
      </c>
      <c r="K87" s="27">
        <f t="shared" si="17"/>
        <v>0</v>
      </c>
      <c r="L87" s="29">
        <f t="shared" si="17"/>
        <v>0</v>
      </c>
      <c r="M87" s="29">
        <f t="shared" si="17"/>
        <v>0</v>
      </c>
      <c r="N87" s="27">
        <f t="shared" si="17"/>
        <v>13476</v>
      </c>
      <c r="O87" s="27">
        <f t="shared" si="17"/>
        <v>0</v>
      </c>
    </row>
    <row r="88" spans="1:15" s="30" customFormat="1" ht="20.25" customHeight="1" x14ac:dyDescent="0.25">
      <c r="A88" s="31"/>
      <c r="B88" s="40" t="s">
        <v>23</v>
      </c>
      <c r="C88" s="33">
        <f t="shared" si="16"/>
        <v>31733</v>
      </c>
      <c r="D88" s="28">
        <v>177</v>
      </c>
      <c r="E88" s="28"/>
      <c r="F88" s="28"/>
      <c r="G88" s="28">
        <v>18080</v>
      </c>
      <c r="H88" s="28"/>
      <c r="I88" s="28"/>
      <c r="J88" s="28"/>
      <c r="K88" s="28"/>
      <c r="L88" s="34"/>
      <c r="M88" s="34"/>
      <c r="N88" s="28">
        <v>13476</v>
      </c>
      <c r="O88" s="28"/>
    </row>
    <row r="89" spans="1:15" s="30" customFormat="1" ht="20.25" customHeight="1" x14ac:dyDescent="0.25">
      <c r="A89" s="31"/>
      <c r="B89" s="41" t="s">
        <v>69</v>
      </c>
      <c r="C89" s="33">
        <f t="shared" si="16"/>
        <v>18155</v>
      </c>
      <c r="D89" s="28">
        <v>59</v>
      </c>
      <c r="E89" s="28"/>
      <c r="F89" s="28"/>
      <c r="G89" s="28">
        <v>18096</v>
      </c>
      <c r="H89" s="28"/>
      <c r="I89" s="28"/>
      <c r="J89" s="28"/>
      <c r="K89" s="28"/>
      <c r="L89" s="34"/>
      <c r="M89" s="34"/>
      <c r="N89" s="28"/>
      <c r="O89" s="28"/>
    </row>
    <row r="90" spans="1:15" s="30" customFormat="1" ht="20.25" customHeight="1" x14ac:dyDescent="0.25">
      <c r="A90" s="31"/>
      <c r="B90" s="41" t="s">
        <v>70</v>
      </c>
      <c r="C90" s="33">
        <f t="shared" si="16"/>
        <v>4184</v>
      </c>
      <c r="D90" s="28"/>
      <c r="E90" s="28"/>
      <c r="F90" s="28"/>
      <c r="G90" s="28">
        <v>4184</v>
      </c>
      <c r="H90" s="28"/>
      <c r="I90" s="28"/>
      <c r="J90" s="28"/>
      <c r="K90" s="28"/>
      <c r="L90" s="34"/>
      <c r="M90" s="34"/>
      <c r="N90" s="28"/>
      <c r="O90" s="28"/>
    </row>
    <row r="91" spans="1:15" s="30" customFormat="1" x14ac:dyDescent="0.25">
      <c r="A91" s="31"/>
      <c r="B91" s="41" t="s">
        <v>133</v>
      </c>
      <c r="C91" s="33">
        <f t="shared" si="16"/>
        <v>5590</v>
      </c>
      <c r="D91" s="28"/>
      <c r="E91" s="28"/>
      <c r="F91" s="28"/>
      <c r="G91" s="28">
        <v>5590</v>
      </c>
      <c r="H91" s="28"/>
      <c r="I91" s="28"/>
      <c r="J91" s="28"/>
      <c r="K91" s="28"/>
      <c r="L91" s="34"/>
      <c r="M91" s="34"/>
      <c r="N91" s="28"/>
      <c r="O91" s="28"/>
    </row>
    <row r="92" spans="1:15" s="30" customFormat="1" ht="18.75" customHeight="1" x14ac:dyDescent="0.25">
      <c r="A92" s="31"/>
      <c r="B92" s="35" t="s">
        <v>71</v>
      </c>
      <c r="C92" s="33">
        <f t="shared" si="16"/>
        <v>20762</v>
      </c>
      <c r="D92" s="28"/>
      <c r="E92" s="28"/>
      <c r="F92" s="28"/>
      <c r="G92" s="28"/>
      <c r="H92" s="28"/>
      <c r="I92" s="28">
        <v>20762</v>
      </c>
      <c r="J92" s="28"/>
      <c r="K92" s="28"/>
      <c r="L92" s="34"/>
      <c r="M92" s="34"/>
      <c r="N92" s="28"/>
      <c r="O92" s="28"/>
    </row>
    <row r="93" spans="1:15" s="30" customFormat="1" x14ac:dyDescent="0.25">
      <c r="A93" s="19">
        <v>18</v>
      </c>
      <c r="B93" s="26" t="s">
        <v>72</v>
      </c>
      <c r="C93" s="21">
        <f>SUM(D93:O93)-L93-M93</f>
        <v>28242</v>
      </c>
      <c r="D93" s="27">
        <f t="shared" ref="D93:O93" si="18">SUM(D94:D95)</f>
        <v>0</v>
      </c>
      <c r="E93" s="27">
        <f t="shared" si="18"/>
        <v>0</v>
      </c>
      <c r="F93" s="27">
        <f t="shared" si="18"/>
        <v>0</v>
      </c>
      <c r="G93" s="27">
        <f t="shared" si="18"/>
        <v>0</v>
      </c>
      <c r="H93" s="27">
        <f t="shared" si="18"/>
        <v>0</v>
      </c>
      <c r="I93" s="27">
        <f t="shared" si="18"/>
        <v>0</v>
      </c>
      <c r="J93" s="27">
        <f t="shared" si="18"/>
        <v>4500</v>
      </c>
      <c r="K93" s="27">
        <f t="shared" si="18"/>
        <v>5332</v>
      </c>
      <c r="L93" s="29">
        <f t="shared" si="18"/>
        <v>0</v>
      </c>
      <c r="M93" s="29">
        <f t="shared" si="18"/>
        <v>0</v>
      </c>
      <c r="N93" s="27">
        <f t="shared" si="18"/>
        <v>18410</v>
      </c>
      <c r="O93" s="27">
        <f t="shared" si="18"/>
        <v>0</v>
      </c>
    </row>
    <row r="94" spans="1:15" s="30" customFormat="1" x14ac:dyDescent="0.25">
      <c r="A94" s="31"/>
      <c r="B94" s="35" t="s">
        <v>23</v>
      </c>
      <c r="C94" s="33">
        <f t="shared" si="16"/>
        <v>22910</v>
      </c>
      <c r="D94" s="28"/>
      <c r="E94" s="28"/>
      <c r="F94" s="28"/>
      <c r="G94" s="28"/>
      <c r="H94" s="28"/>
      <c r="I94" s="28"/>
      <c r="J94" s="28">
        <v>4500</v>
      </c>
      <c r="K94" s="28"/>
      <c r="L94" s="34"/>
      <c r="M94" s="34"/>
      <c r="N94" s="28">
        <v>18410</v>
      </c>
      <c r="O94" s="28"/>
    </row>
    <row r="95" spans="1:15" s="30" customFormat="1" x14ac:dyDescent="0.25">
      <c r="A95" s="31"/>
      <c r="B95" s="32" t="s">
        <v>73</v>
      </c>
      <c r="C95" s="33">
        <f t="shared" si="16"/>
        <v>5332</v>
      </c>
      <c r="D95" s="28"/>
      <c r="E95" s="28"/>
      <c r="F95" s="28"/>
      <c r="G95" s="28"/>
      <c r="H95" s="28"/>
      <c r="I95" s="28"/>
      <c r="J95" s="28"/>
      <c r="K95" s="28">
        <v>5332</v>
      </c>
      <c r="L95" s="34"/>
      <c r="M95" s="34"/>
      <c r="N95" s="28"/>
      <c r="O95" s="28"/>
    </row>
    <row r="96" spans="1:15" s="30" customFormat="1" x14ac:dyDescent="0.25">
      <c r="A96" s="19">
        <v>19</v>
      </c>
      <c r="B96" s="26" t="s">
        <v>74</v>
      </c>
      <c r="C96" s="21">
        <f t="shared" si="16"/>
        <v>23985</v>
      </c>
      <c r="D96" s="27">
        <f>SUM(D97:D98)</f>
        <v>180</v>
      </c>
      <c r="E96" s="27">
        <f t="shared" ref="E96:O96" si="19">SUM(E97:E98)</f>
        <v>0</v>
      </c>
      <c r="F96" s="27">
        <f t="shared" si="19"/>
        <v>0</v>
      </c>
      <c r="G96" s="27">
        <f t="shared" si="19"/>
        <v>4053</v>
      </c>
      <c r="H96" s="27">
        <f t="shared" si="19"/>
        <v>0</v>
      </c>
      <c r="I96" s="27">
        <f t="shared" si="19"/>
        <v>0</v>
      </c>
      <c r="J96" s="27">
        <f t="shared" si="19"/>
        <v>0</v>
      </c>
      <c r="K96" s="27">
        <f t="shared" si="19"/>
        <v>0</v>
      </c>
      <c r="L96" s="29">
        <f t="shared" si="19"/>
        <v>0</v>
      </c>
      <c r="M96" s="29">
        <f t="shared" si="19"/>
        <v>0</v>
      </c>
      <c r="N96" s="27">
        <f t="shared" si="19"/>
        <v>19752</v>
      </c>
      <c r="O96" s="27">
        <f t="shared" si="19"/>
        <v>0</v>
      </c>
    </row>
    <row r="97" spans="1:15" s="30" customFormat="1" x14ac:dyDescent="0.25">
      <c r="A97" s="31"/>
      <c r="B97" s="32" t="s">
        <v>28</v>
      </c>
      <c r="C97" s="33">
        <f t="shared" si="16"/>
        <v>19752</v>
      </c>
      <c r="D97" s="28"/>
      <c r="E97" s="28"/>
      <c r="F97" s="28"/>
      <c r="G97" s="28"/>
      <c r="H97" s="28"/>
      <c r="I97" s="28"/>
      <c r="J97" s="28"/>
      <c r="K97" s="28"/>
      <c r="L97" s="34"/>
      <c r="M97" s="34"/>
      <c r="N97" s="28">
        <v>19752</v>
      </c>
      <c r="O97" s="28"/>
    </row>
    <row r="98" spans="1:15" s="30" customFormat="1" x14ac:dyDescent="0.25">
      <c r="A98" s="31"/>
      <c r="B98" s="32" t="s">
        <v>75</v>
      </c>
      <c r="C98" s="33">
        <f t="shared" si="16"/>
        <v>4233</v>
      </c>
      <c r="D98" s="28">
        <v>180</v>
      </c>
      <c r="E98" s="28"/>
      <c r="F98" s="28"/>
      <c r="G98" s="28">
        <v>4053</v>
      </c>
      <c r="H98" s="28"/>
      <c r="I98" s="28"/>
      <c r="J98" s="28"/>
      <c r="K98" s="28"/>
      <c r="L98" s="34"/>
      <c r="M98" s="34"/>
      <c r="N98" s="28"/>
      <c r="O98" s="28"/>
    </row>
    <row r="99" spans="1:15" s="30" customFormat="1" ht="21.75" customHeight="1" x14ac:dyDescent="0.25">
      <c r="A99" s="19">
        <v>20</v>
      </c>
      <c r="B99" s="26" t="s">
        <v>134</v>
      </c>
      <c r="C99" s="21">
        <f t="shared" si="16"/>
        <v>15554</v>
      </c>
      <c r="D99" s="27"/>
      <c r="E99" s="27"/>
      <c r="F99" s="27"/>
      <c r="G99" s="27"/>
      <c r="H99" s="27"/>
      <c r="I99" s="27"/>
      <c r="J99" s="27"/>
      <c r="K99" s="27">
        <v>9967</v>
      </c>
      <c r="L99" s="29"/>
      <c r="M99" s="29"/>
      <c r="N99" s="27">
        <v>5587</v>
      </c>
      <c r="O99" s="27"/>
    </row>
    <row r="100" spans="1:15" s="30" customFormat="1" ht="21.75" customHeight="1" x14ac:dyDescent="0.25">
      <c r="A100" s="19">
        <v>21</v>
      </c>
      <c r="B100" s="39" t="s">
        <v>76</v>
      </c>
      <c r="C100" s="21">
        <f t="shared" si="16"/>
        <v>1368</v>
      </c>
      <c r="D100" s="27"/>
      <c r="E100" s="27"/>
      <c r="F100" s="27"/>
      <c r="G100" s="27"/>
      <c r="H100" s="27"/>
      <c r="I100" s="27"/>
      <c r="J100" s="27"/>
      <c r="K100" s="27"/>
      <c r="L100" s="29"/>
      <c r="M100" s="29"/>
      <c r="N100" s="27">
        <v>1368</v>
      </c>
      <c r="O100" s="27"/>
    </row>
    <row r="101" spans="1:15" s="30" customFormat="1" ht="21.75" customHeight="1" x14ac:dyDescent="0.25">
      <c r="A101" s="19">
        <v>22</v>
      </c>
      <c r="B101" s="26" t="s">
        <v>77</v>
      </c>
      <c r="C101" s="21">
        <f t="shared" si="16"/>
        <v>6371</v>
      </c>
      <c r="D101" s="27">
        <v>60</v>
      </c>
      <c r="E101" s="27"/>
      <c r="F101" s="27"/>
      <c r="G101" s="27"/>
      <c r="H101" s="27"/>
      <c r="I101" s="27"/>
      <c r="J101" s="27"/>
      <c r="K101" s="27"/>
      <c r="L101" s="29"/>
      <c r="M101" s="29"/>
      <c r="N101" s="27">
        <v>6311</v>
      </c>
      <c r="O101" s="27"/>
    </row>
    <row r="102" spans="1:15" s="30" customFormat="1" ht="21.75" customHeight="1" x14ac:dyDescent="0.25">
      <c r="A102" s="19">
        <v>23</v>
      </c>
      <c r="B102" s="39" t="s">
        <v>78</v>
      </c>
      <c r="C102" s="21">
        <f t="shared" si="16"/>
        <v>10799</v>
      </c>
      <c r="D102" s="27">
        <v>12</v>
      </c>
      <c r="E102" s="27"/>
      <c r="F102" s="27"/>
      <c r="G102" s="27"/>
      <c r="H102" s="27"/>
      <c r="I102" s="27"/>
      <c r="J102" s="27"/>
      <c r="K102" s="27"/>
      <c r="L102" s="29"/>
      <c r="M102" s="29"/>
      <c r="N102" s="27">
        <v>10787</v>
      </c>
      <c r="O102" s="27"/>
    </row>
    <row r="103" spans="1:15" s="30" customFormat="1" ht="21.75" customHeight="1" x14ac:dyDescent="0.25">
      <c r="A103" s="19">
        <v>24</v>
      </c>
      <c r="B103" s="42" t="s">
        <v>79</v>
      </c>
      <c r="C103" s="21">
        <f t="shared" si="16"/>
        <v>8696</v>
      </c>
      <c r="D103" s="27">
        <v>9</v>
      </c>
      <c r="E103" s="27"/>
      <c r="F103" s="27"/>
      <c r="G103" s="27"/>
      <c r="H103" s="27"/>
      <c r="I103" s="27"/>
      <c r="J103" s="27"/>
      <c r="K103" s="27"/>
      <c r="L103" s="29"/>
      <c r="M103" s="29"/>
      <c r="N103" s="27">
        <v>8687</v>
      </c>
      <c r="O103" s="27"/>
    </row>
    <row r="104" spans="1:15" s="30" customFormat="1" ht="21.75" customHeight="1" x14ac:dyDescent="0.25">
      <c r="A104" s="19">
        <v>25</v>
      </c>
      <c r="B104" s="42" t="s">
        <v>122</v>
      </c>
      <c r="C104" s="21">
        <f t="shared" si="16"/>
        <v>3662</v>
      </c>
      <c r="D104" s="27"/>
      <c r="E104" s="27"/>
      <c r="F104" s="27"/>
      <c r="G104" s="27"/>
      <c r="H104" s="27"/>
      <c r="I104" s="27"/>
      <c r="J104" s="27"/>
      <c r="K104" s="27"/>
      <c r="L104" s="29"/>
      <c r="M104" s="29"/>
      <c r="N104" s="27">
        <v>3662</v>
      </c>
      <c r="O104" s="27"/>
    </row>
    <row r="105" spans="1:15" s="30" customFormat="1" ht="21.75" customHeight="1" x14ac:dyDescent="0.25">
      <c r="A105" s="19">
        <v>26</v>
      </c>
      <c r="B105" s="42" t="s">
        <v>80</v>
      </c>
      <c r="C105" s="21">
        <f t="shared" si="16"/>
        <v>7467</v>
      </c>
      <c r="D105" s="27"/>
      <c r="E105" s="27"/>
      <c r="F105" s="27"/>
      <c r="G105" s="27"/>
      <c r="H105" s="27"/>
      <c r="I105" s="27"/>
      <c r="J105" s="27"/>
      <c r="K105" s="27"/>
      <c r="L105" s="29"/>
      <c r="M105" s="29"/>
      <c r="N105" s="27">
        <v>7467</v>
      </c>
      <c r="O105" s="27"/>
    </row>
    <row r="106" spans="1:15" s="30" customFormat="1" ht="21.75" customHeight="1" x14ac:dyDescent="0.25">
      <c r="A106" s="19">
        <v>27</v>
      </c>
      <c r="B106" s="43" t="s">
        <v>123</v>
      </c>
      <c r="C106" s="21">
        <f t="shared" si="16"/>
        <v>11489</v>
      </c>
      <c r="D106" s="27">
        <f t="shared" ref="D106:O106" si="20">D107+D108+D109</f>
        <v>157</v>
      </c>
      <c r="E106" s="27">
        <f t="shared" si="20"/>
        <v>0</v>
      </c>
      <c r="F106" s="27">
        <f t="shared" si="20"/>
        <v>0</v>
      </c>
      <c r="G106" s="27">
        <f t="shared" si="20"/>
        <v>0</v>
      </c>
      <c r="H106" s="27">
        <f t="shared" si="20"/>
        <v>0</v>
      </c>
      <c r="I106" s="27">
        <f t="shared" si="20"/>
        <v>0</v>
      </c>
      <c r="J106" s="27">
        <f t="shared" si="20"/>
        <v>0</v>
      </c>
      <c r="K106" s="27">
        <f t="shared" si="20"/>
        <v>2529</v>
      </c>
      <c r="L106" s="29">
        <f t="shared" si="20"/>
        <v>0</v>
      </c>
      <c r="M106" s="29">
        <f t="shared" si="20"/>
        <v>0</v>
      </c>
      <c r="N106" s="27">
        <f t="shared" si="20"/>
        <v>8803</v>
      </c>
      <c r="O106" s="27">
        <f t="shared" si="20"/>
        <v>0</v>
      </c>
    </row>
    <row r="107" spans="1:15" s="30" customFormat="1" ht="17.25" customHeight="1" x14ac:dyDescent="0.25">
      <c r="A107" s="31"/>
      <c r="B107" s="35" t="s">
        <v>81</v>
      </c>
      <c r="C107" s="33">
        <f t="shared" si="16"/>
        <v>8288</v>
      </c>
      <c r="D107" s="28">
        <v>157</v>
      </c>
      <c r="E107" s="28"/>
      <c r="F107" s="28"/>
      <c r="G107" s="28"/>
      <c r="H107" s="28"/>
      <c r="I107" s="28"/>
      <c r="J107" s="28"/>
      <c r="K107" s="28"/>
      <c r="L107" s="34"/>
      <c r="M107" s="34"/>
      <c r="N107" s="28">
        <v>8131</v>
      </c>
      <c r="O107" s="28"/>
    </row>
    <row r="108" spans="1:15" s="30" customFormat="1" ht="17.25" customHeight="1" x14ac:dyDescent="0.25">
      <c r="A108" s="31"/>
      <c r="B108" s="40" t="s">
        <v>82</v>
      </c>
      <c r="C108" s="33">
        <f t="shared" si="16"/>
        <v>672</v>
      </c>
      <c r="D108" s="28"/>
      <c r="E108" s="28"/>
      <c r="F108" s="28"/>
      <c r="G108" s="28"/>
      <c r="H108" s="28"/>
      <c r="I108" s="28"/>
      <c r="J108" s="28"/>
      <c r="K108" s="28"/>
      <c r="L108" s="34"/>
      <c r="M108" s="34"/>
      <c r="N108" s="28">
        <v>672</v>
      </c>
      <c r="O108" s="28"/>
    </row>
    <row r="109" spans="1:15" s="30" customFormat="1" ht="17.25" customHeight="1" x14ac:dyDescent="0.25">
      <c r="A109" s="31"/>
      <c r="B109" s="35" t="s">
        <v>83</v>
      </c>
      <c r="C109" s="33">
        <f t="shared" si="16"/>
        <v>2529</v>
      </c>
      <c r="D109" s="28"/>
      <c r="E109" s="28"/>
      <c r="F109" s="28"/>
      <c r="G109" s="28"/>
      <c r="H109" s="28"/>
      <c r="I109" s="28"/>
      <c r="J109" s="28"/>
      <c r="K109" s="28">
        <v>2529</v>
      </c>
      <c r="L109" s="34"/>
      <c r="M109" s="34"/>
      <c r="N109" s="28"/>
      <c r="O109" s="28"/>
    </row>
    <row r="110" spans="1:15" s="30" customFormat="1" ht="17.25" customHeight="1" x14ac:dyDescent="0.25">
      <c r="A110" s="19">
        <v>28</v>
      </c>
      <c r="B110" s="43" t="s">
        <v>124</v>
      </c>
      <c r="C110" s="21">
        <f t="shared" si="16"/>
        <v>10263</v>
      </c>
      <c r="D110" s="27">
        <f t="shared" ref="D110:O110" si="21">D111+D112</f>
        <v>2888</v>
      </c>
      <c r="E110" s="27">
        <f t="shared" si="21"/>
        <v>0</v>
      </c>
      <c r="F110" s="27">
        <f t="shared" si="21"/>
        <v>0</v>
      </c>
      <c r="G110" s="27">
        <f t="shared" si="21"/>
        <v>0</v>
      </c>
      <c r="H110" s="27">
        <f t="shared" si="21"/>
        <v>0</v>
      </c>
      <c r="I110" s="27">
        <f t="shared" si="21"/>
        <v>0</v>
      </c>
      <c r="J110" s="27">
        <f t="shared" si="21"/>
        <v>0</v>
      </c>
      <c r="K110" s="27">
        <f t="shared" si="21"/>
        <v>0</v>
      </c>
      <c r="L110" s="29">
        <f t="shared" si="21"/>
        <v>0</v>
      </c>
      <c r="M110" s="29">
        <f t="shared" si="21"/>
        <v>0</v>
      </c>
      <c r="N110" s="27">
        <f t="shared" si="21"/>
        <v>7375</v>
      </c>
      <c r="O110" s="27">
        <f t="shared" si="21"/>
        <v>0</v>
      </c>
    </row>
    <row r="111" spans="1:15" s="30" customFormat="1" ht="17.25" customHeight="1" x14ac:dyDescent="0.25">
      <c r="A111" s="31"/>
      <c r="B111" s="44" t="s">
        <v>125</v>
      </c>
      <c r="C111" s="33">
        <f t="shared" si="16"/>
        <v>7375</v>
      </c>
      <c r="D111" s="28"/>
      <c r="E111" s="28"/>
      <c r="F111" s="28"/>
      <c r="G111" s="28"/>
      <c r="H111" s="28"/>
      <c r="I111" s="28"/>
      <c r="J111" s="28"/>
      <c r="K111" s="28"/>
      <c r="L111" s="34"/>
      <c r="M111" s="34"/>
      <c r="N111" s="28">
        <v>7375</v>
      </c>
      <c r="O111" s="28"/>
    </row>
    <row r="112" spans="1:15" s="30" customFormat="1" ht="17.25" customHeight="1" x14ac:dyDescent="0.25">
      <c r="A112" s="31"/>
      <c r="B112" s="35" t="s">
        <v>100</v>
      </c>
      <c r="C112" s="33">
        <f t="shared" si="16"/>
        <v>2888</v>
      </c>
      <c r="D112" s="28">
        <v>2888</v>
      </c>
      <c r="E112" s="28"/>
      <c r="F112" s="28"/>
      <c r="G112" s="28"/>
      <c r="H112" s="28"/>
      <c r="I112" s="28"/>
      <c r="J112" s="28"/>
      <c r="K112" s="28"/>
      <c r="L112" s="34"/>
      <c r="M112" s="34"/>
      <c r="N112" s="28"/>
      <c r="O112" s="28"/>
    </row>
    <row r="113" spans="1:15" s="30" customFormat="1" ht="17.25" customHeight="1" x14ac:dyDescent="0.25">
      <c r="A113" s="19">
        <v>29</v>
      </c>
      <c r="B113" s="26" t="s">
        <v>84</v>
      </c>
      <c r="C113" s="21">
        <f t="shared" si="16"/>
        <v>32235</v>
      </c>
      <c r="D113" s="27">
        <v>69</v>
      </c>
      <c r="E113" s="27"/>
      <c r="F113" s="27"/>
      <c r="G113" s="27"/>
      <c r="H113" s="27">
        <v>32166</v>
      </c>
      <c r="I113" s="27"/>
      <c r="J113" s="27"/>
      <c r="K113" s="27"/>
      <c r="L113" s="29"/>
      <c r="M113" s="29"/>
      <c r="N113" s="27"/>
      <c r="O113" s="27"/>
    </row>
    <row r="114" spans="1:15" s="30" customFormat="1" ht="17.25" customHeight="1" x14ac:dyDescent="0.25">
      <c r="A114" s="19">
        <v>30</v>
      </c>
      <c r="B114" s="20" t="s">
        <v>93</v>
      </c>
      <c r="C114" s="21">
        <f t="shared" si="16"/>
        <v>21444</v>
      </c>
      <c r="D114" s="22"/>
      <c r="E114" s="22"/>
      <c r="F114" s="22"/>
      <c r="G114" s="22"/>
      <c r="H114" s="22"/>
      <c r="I114" s="22"/>
      <c r="J114" s="22">
        <v>4439</v>
      </c>
      <c r="K114" s="22">
        <v>17005</v>
      </c>
      <c r="L114" s="24"/>
      <c r="M114" s="24"/>
      <c r="N114" s="22"/>
      <c r="O114" s="22"/>
    </row>
    <row r="115" spans="1:15" s="30" customFormat="1" ht="17.25" customHeight="1" x14ac:dyDescent="0.25">
      <c r="A115" s="19">
        <v>31</v>
      </c>
      <c r="B115" s="26" t="s">
        <v>85</v>
      </c>
      <c r="C115" s="21">
        <f t="shared" si="16"/>
        <v>12504</v>
      </c>
      <c r="D115" s="27">
        <v>12504</v>
      </c>
      <c r="E115" s="27"/>
      <c r="F115" s="27"/>
      <c r="G115" s="27"/>
      <c r="H115" s="27"/>
      <c r="I115" s="27"/>
      <c r="J115" s="27"/>
      <c r="K115" s="27"/>
      <c r="L115" s="29"/>
      <c r="M115" s="29"/>
      <c r="N115" s="27"/>
      <c r="O115" s="27"/>
    </row>
    <row r="116" spans="1:15" s="30" customFormat="1" ht="17.25" customHeight="1" x14ac:dyDescent="0.25">
      <c r="A116" s="19">
        <v>32</v>
      </c>
      <c r="B116" s="26" t="s">
        <v>135</v>
      </c>
      <c r="C116" s="21">
        <f t="shared" si="16"/>
        <v>57691</v>
      </c>
      <c r="D116" s="27">
        <v>57691</v>
      </c>
      <c r="E116" s="27"/>
      <c r="F116" s="27"/>
      <c r="G116" s="27"/>
      <c r="H116" s="27"/>
      <c r="I116" s="27"/>
      <c r="J116" s="27"/>
      <c r="K116" s="27"/>
      <c r="L116" s="29"/>
      <c r="M116" s="29"/>
      <c r="N116" s="27"/>
      <c r="O116" s="27"/>
    </row>
    <row r="117" spans="1:15" s="30" customFormat="1" ht="17.25" customHeight="1" x14ac:dyDescent="0.25">
      <c r="A117" s="19">
        <v>33</v>
      </c>
      <c r="B117" s="45" t="s">
        <v>86</v>
      </c>
      <c r="C117" s="21">
        <f t="shared" si="16"/>
        <v>1356</v>
      </c>
      <c r="D117" s="27"/>
      <c r="E117" s="27"/>
      <c r="F117" s="27"/>
      <c r="G117" s="27"/>
      <c r="H117" s="27"/>
      <c r="I117" s="27"/>
      <c r="J117" s="27"/>
      <c r="K117" s="27"/>
      <c r="L117" s="29"/>
      <c r="M117" s="29"/>
      <c r="N117" s="27">
        <v>1356</v>
      </c>
      <c r="O117" s="27"/>
    </row>
    <row r="118" spans="1:15" s="30" customFormat="1" ht="17.25" customHeight="1" x14ac:dyDescent="0.25">
      <c r="A118" s="19">
        <v>34</v>
      </c>
      <c r="B118" s="45" t="s">
        <v>87</v>
      </c>
      <c r="C118" s="21">
        <f t="shared" si="16"/>
        <v>378</v>
      </c>
      <c r="D118" s="27"/>
      <c r="E118" s="27"/>
      <c r="F118" s="27"/>
      <c r="G118" s="27"/>
      <c r="H118" s="27"/>
      <c r="I118" s="27"/>
      <c r="J118" s="27"/>
      <c r="K118" s="27"/>
      <c r="L118" s="29"/>
      <c r="M118" s="29"/>
      <c r="N118" s="27">
        <v>378</v>
      </c>
      <c r="O118" s="27"/>
    </row>
    <row r="119" spans="1:15" s="30" customFormat="1" ht="17.25" customHeight="1" x14ac:dyDescent="0.25">
      <c r="A119" s="19">
        <v>35</v>
      </c>
      <c r="B119" s="42" t="s">
        <v>126</v>
      </c>
      <c r="C119" s="21">
        <f t="shared" si="16"/>
        <v>1443</v>
      </c>
      <c r="D119" s="27"/>
      <c r="E119" s="27"/>
      <c r="F119" s="27"/>
      <c r="G119" s="27"/>
      <c r="H119" s="27"/>
      <c r="I119" s="27"/>
      <c r="J119" s="27"/>
      <c r="K119" s="27"/>
      <c r="L119" s="29"/>
      <c r="M119" s="29"/>
      <c r="N119" s="27">
        <v>1443</v>
      </c>
      <c r="O119" s="27"/>
    </row>
    <row r="120" spans="1:15" s="30" customFormat="1" ht="17.25" customHeight="1" x14ac:dyDescent="0.25">
      <c r="A120" s="19">
        <v>36</v>
      </c>
      <c r="B120" s="42" t="s">
        <v>88</v>
      </c>
      <c r="C120" s="21">
        <f t="shared" si="16"/>
        <v>4149</v>
      </c>
      <c r="D120" s="27"/>
      <c r="E120" s="27"/>
      <c r="F120" s="27"/>
      <c r="G120" s="27"/>
      <c r="H120" s="27"/>
      <c r="I120" s="27"/>
      <c r="J120" s="27"/>
      <c r="K120" s="27"/>
      <c r="L120" s="29"/>
      <c r="M120" s="29"/>
      <c r="N120" s="27">
        <v>4149</v>
      </c>
      <c r="O120" s="27"/>
    </row>
    <row r="121" spans="1:15" s="30" customFormat="1" ht="17.25" customHeight="1" x14ac:dyDescent="0.25">
      <c r="A121" s="19">
        <v>37</v>
      </c>
      <c r="B121" s="43" t="s">
        <v>89</v>
      </c>
      <c r="C121" s="21">
        <f t="shared" si="16"/>
        <v>3656</v>
      </c>
      <c r="D121" s="27"/>
      <c r="E121" s="27"/>
      <c r="F121" s="27"/>
      <c r="G121" s="27"/>
      <c r="H121" s="27"/>
      <c r="I121" s="27"/>
      <c r="J121" s="27"/>
      <c r="K121" s="27"/>
      <c r="L121" s="29"/>
      <c r="M121" s="29"/>
      <c r="N121" s="27">
        <v>3656</v>
      </c>
      <c r="O121" s="27"/>
    </row>
    <row r="122" spans="1:15" s="30" customFormat="1" ht="17.25" customHeight="1" x14ac:dyDescent="0.25">
      <c r="A122" s="19">
        <v>38</v>
      </c>
      <c r="B122" s="43" t="s">
        <v>90</v>
      </c>
      <c r="C122" s="21">
        <f t="shared" si="16"/>
        <v>727</v>
      </c>
      <c r="D122" s="27"/>
      <c r="E122" s="27"/>
      <c r="F122" s="27"/>
      <c r="G122" s="27"/>
      <c r="H122" s="27"/>
      <c r="I122" s="27"/>
      <c r="J122" s="27"/>
      <c r="K122" s="27"/>
      <c r="L122" s="29"/>
      <c r="M122" s="29"/>
      <c r="N122" s="27">
        <v>727</v>
      </c>
      <c r="O122" s="27"/>
    </row>
    <row r="123" spans="1:15" s="30" customFormat="1" ht="17.25" customHeight="1" x14ac:dyDescent="0.25">
      <c r="A123" s="19">
        <v>39</v>
      </c>
      <c r="B123" s="26" t="s">
        <v>91</v>
      </c>
      <c r="C123" s="21">
        <f t="shared" si="16"/>
        <v>4719</v>
      </c>
      <c r="D123" s="27">
        <v>40</v>
      </c>
      <c r="E123" s="27"/>
      <c r="F123" s="27"/>
      <c r="G123" s="27"/>
      <c r="H123" s="27"/>
      <c r="I123" s="27"/>
      <c r="J123" s="27"/>
      <c r="K123" s="27"/>
      <c r="L123" s="29"/>
      <c r="M123" s="29"/>
      <c r="N123" s="27">
        <v>4679</v>
      </c>
      <c r="O123" s="27"/>
    </row>
    <row r="124" spans="1:15" s="30" customFormat="1" ht="17.25" customHeight="1" x14ac:dyDescent="0.25">
      <c r="A124" s="19">
        <v>40</v>
      </c>
      <c r="B124" s="26" t="s">
        <v>136</v>
      </c>
      <c r="C124" s="21">
        <f t="shared" si="16"/>
        <v>1256</v>
      </c>
      <c r="D124" s="27"/>
      <c r="E124" s="27"/>
      <c r="F124" s="27"/>
      <c r="G124" s="27"/>
      <c r="H124" s="27"/>
      <c r="I124" s="27"/>
      <c r="J124" s="27"/>
      <c r="K124" s="27"/>
      <c r="L124" s="29"/>
      <c r="M124" s="29"/>
      <c r="N124" s="27">
        <v>1256</v>
      </c>
      <c r="O124" s="27"/>
    </row>
    <row r="125" spans="1:15" s="30" customFormat="1" ht="17.25" customHeight="1" x14ac:dyDescent="0.25">
      <c r="A125" s="19">
        <v>41</v>
      </c>
      <c r="B125" s="46" t="s">
        <v>92</v>
      </c>
      <c r="C125" s="21">
        <f t="shared" si="16"/>
        <v>444598</v>
      </c>
      <c r="D125" s="27"/>
      <c r="E125" s="27"/>
      <c r="F125" s="27">
        <v>444598</v>
      </c>
      <c r="G125" s="27"/>
      <c r="H125" s="27"/>
      <c r="I125" s="27"/>
      <c r="J125" s="27"/>
      <c r="K125" s="27"/>
      <c r="L125" s="29"/>
      <c r="M125" s="29"/>
      <c r="N125" s="27"/>
      <c r="O125" s="27"/>
    </row>
    <row r="126" spans="1:15" s="30" customFormat="1" ht="17.25" customHeight="1" x14ac:dyDescent="0.25">
      <c r="A126" s="19">
        <v>42</v>
      </c>
      <c r="B126" s="46" t="s">
        <v>101</v>
      </c>
      <c r="C126" s="21">
        <v>400</v>
      </c>
      <c r="D126" s="27"/>
      <c r="E126" s="27"/>
      <c r="F126" s="27"/>
      <c r="G126" s="27"/>
      <c r="H126" s="27"/>
      <c r="I126" s="27"/>
      <c r="J126" s="27"/>
      <c r="K126" s="27"/>
      <c r="L126" s="29"/>
      <c r="M126" s="29"/>
      <c r="N126" s="27"/>
      <c r="O126" s="27"/>
    </row>
    <row r="127" spans="1:15" s="30" customFormat="1" ht="17.25" customHeight="1" x14ac:dyDescent="0.25">
      <c r="A127" s="19">
        <v>43</v>
      </c>
      <c r="B127" s="46" t="s">
        <v>127</v>
      </c>
      <c r="C127" s="21">
        <v>300</v>
      </c>
      <c r="D127" s="27"/>
      <c r="E127" s="27"/>
      <c r="F127" s="27"/>
      <c r="G127" s="27"/>
      <c r="H127" s="27"/>
      <c r="I127" s="27"/>
      <c r="J127" s="27"/>
      <c r="K127" s="27"/>
      <c r="L127" s="29"/>
      <c r="M127" s="29"/>
      <c r="N127" s="27"/>
      <c r="O127" s="27"/>
    </row>
    <row r="128" spans="1:15" s="30" customFormat="1" ht="17.25" customHeight="1" x14ac:dyDescent="0.25">
      <c r="A128" s="19">
        <v>44</v>
      </c>
      <c r="B128" s="46" t="s">
        <v>128</v>
      </c>
      <c r="C128" s="21">
        <v>300</v>
      </c>
      <c r="D128" s="27"/>
      <c r="E128" s="27"/>
      <c r="F128" s="27"/>
      <c r="G128" s="27"/>
      <c r="H128" s="27"/>
      <c r="I128" s="27"/>
      <c r="J128" s="27"/>
      <c r="K128" s="27"/>
      <c r="L128" s="29"/>
      <c r="M128" s="29"/>
      <c r="N128" s="27"/>
      <c r="O128" s="27"/>
    </row>
    <row r="129" spans="1:15" s="30" customFormat="1" ht="17.25" customHeight="1" x14ac:dyDescent="0.25">
      <c r="A129" s="19">
        <v>45</v>
      </c>
      <c r="B129" s="46" t="s">
        <v>137</v>
      </c>
      <c r="C129" s="21">
        <v>200</v>
      </c>
      <c r="D129" s="27"/>
      <c r="E129" s="27"/>
      <c r="F129" s="27"/>
      <c r="G129" s="27"/>
      <c r="H129" s="27"/>
      <c r="I129" s="27"/>
      <c r="J129" s="27"/>
      <c r="K129" s="27"/>
      <c r="L129" s="29"/>
      <c r="M129" s="29"/>
      <c r="N129" s="27"/>
      <c r="O129" s="27"/>
    </row>
    <row r="130" spans="1:15" s="30" customFormat="1" ht="17.25" customHeight="1" x14ac:dyDescent="0.25">
      <c r="A130" s="19">
        <v>46</v>
      </c>
      <c r="B130" s="46" t="s">
        <v>109</v>
      </c>
      <c r="C130" s="21">
        <v>300</v>
      </c>
      <c r="D130" s="27"/>
      <c r="E130" s="27"/>
      <c r="F130" s="27"/>
      <c r="G130" s="27"/>
      <c r="H130" s="27"/>
      <c r="I130" s="27"/>
      <c r="J130" s="27"/>
      <c r="K130" s="27"/>
      <c r="L130" s="29"/>
      <c r="M130" s="29"/>
      <c r="N130" s="27"/>
      <c r="O130" s="27"/>
    </row>
    <row r="131" spans="1:15" s="30" customFormat="1" ht="39.75" customHeight="1" x14ac:dyDescent="0.25">
      <c r="A131" s="19">
        <v>47</v>
      </c>
      <c r="B131" s="46" t="s">
        <v>139</v>
      </c>
      <c r="C131" s="21">
        <v>100</v>
      </c>
      <c r="D131" s="27"/>
      <c r="E131" s="27"/>
      <c r="F131" s="27"/>
      <c r="G131" s="27"/>
      <c r="H131" s="27"/>
      <c r="I131" s="27"/>
      <c r="J131" s="27"/>
      <c r="K131" s="27"/>
      <c r="L131" s="29"/>
      <c r="M131" s="29"/>
      <c r="N131" s="27"/>
      <c r="O131" s="27"/>
    </row>
    <row r="132" spans="1:15" s="30" customFormat="1" ht="17.25" customHeight="1" x14ac:dyDescent="0.25">
      <c r="A132" s="19">
        <v>48</v>
      </c>
      <c r="B132" s="47" t="s">
        <v>107</v>
      </c>
      <c r="C132" s="21">
        <f t="shared" si="16"/>
        <v>3400</v>
      </c>
      <c r="D132" s="23"/>
      <c r="E132" s="27"/>
      <c r="F132" s="23"/>
      <c r="G132" s="23"/>
      <c r="H132" s="23"/>
      <c r="I132" s="23"/>
      <c r="J132" s="23"/>
      <c r="K132" s="23"/>
      <c r="L132" s="48"/>
      <c r="M132" s="48"/>
      <c r="N132" s="23">
        <v>3400</v>
      </c>
      <c r="O132" s="23"/>
    </row>
    <row r="133" spans="1:15" s="30" customFormat="1" ht="17.25" customHeight="1" x14ac:dyDescent="0.25">
      <c r="A133" s="19">
        <v>49</v>
      </c>
      <c r="B133" s="20" t="s">
        <v>129</v>
      </c>
      <c r="C133" s="21">
        <f t="shared" si="16"/>
        <v>11053</v>
      </c>
      <c r="D133" s="22"/>
      <c r="E133" s="22"/>
      <c r="F133" s="22"/>
      <c r="G133" s="22"/>
      <c r="H133" s="22"/>
      <c r="I133" s="22"/>
      <c r="J133" s="49"/>
      <c r="K133" s="23">
        <v>11053</v>
      </c>
      <c r="L133" s="24"/>
      <c r="M133" s="24">
        <v>11053</v>
      </c>
      <c r="N133" s="22"/>
      <c r="O133" s="22"/>
    </row>
    <row r="134" spans="1:15" s="30" customFormat="1" ht="17.25" customHeight="1" x14ac:dyDescent="0.25">
      <c r="A134" s="19">
        <v>50</v>
      </c>
      <c r="B134" s="20" t="s">
        <v>102</v>
      </c>
      <c r="C134" s="21">
        <v>25000</v>
      </c>
      <c r="D134" s="22"/>
      <c r="E134" s="22"/>
      <c r="F134" s="22"/>
      <c r="G134" s="22"/>
      <c r="H134" s="22"/>
      <c r="I134" s="22"/>
      <c r="J134" s="49"/>
      <c r="K134" s="23"/>
      <c r="L134" s="24"/>
      <c r="M134" s="24"/>
      <c r="N134" s="22"/>
      <c r="O134" s="22"/>
    </row>
    <row r="135" spans="1:15" s="30" customFormat="1" ht="17.25" customHeight="1" x14ac:dyDescent="0.25">
      <c r="A135" s="19">
        <v>51</v>
      </c>
      <c r="B135" s="50" t="s">
        <v>130</v>
      </c>
      <c r="C135" s="21">
        <f t="shared" si="16"/>
        <v>231</v>
      </c>
      <c r="D135" s="23"/>
      <c r="E135" s="27"/>
      <c r="F135" s="23"/>
      <c r="G135" s="23"/>
      <c r="H135" s="23"/>
      <c r="I135" s="23"/>
      <c r="J135" s="23"/>
      <c r="K135" s="23"/>
      <c r="L135" s="48"/>
      <c r="M135" s="48"/>
      <c r="N135" s="23"/>
      <c r="O135" s="23">
        <v>231</v>
      </c>
    </row>
    <row r="136" spans="1:15" s="30" customFormat="1" ht="17.25" customHeight="1" x14ac:dyDescent="0.25">
      <c r="A136" s="19">
        <v>52</v>
      </c>
      <c r="B136" s="50" t="s">
        <v>110</v>
      </c>
      <c r="C136" s="21">
        <f t="shared" si="16"/>
        <v>6560</v>
      </c>
      <c r="D136" s="23"/>
      <c r="E136" s="27"/>
      <c r="F136" s="23"/>
      <c r="G136" s="23"/>
      <c r="H136" s="23"/>
      <c r="I136" s="23"/>
      <c r="J136" s="23"/>
      <c r="K136" s="23"/>
      <c r="L136" s="48"/>
      <c r="M136" s="48"/>
      <c r="N136" s="23"/>
      <c r="O136" s="23">
        <v>6560</v>
      </c>
    </row>
    <row r="137" spans="1:15" s="30" customFormat="1" ht="17.25" customHeight="1" x14ac:dyDescent="0.25">
      <c r="A137" s="19">
        <v>53</v>
      </c>
      <c r="B137" s="50" t="s">
        <v>111</v>
      </c>
      <c r="C137" s="21">
        <f t="shared" si="16"/>
        <v>1887</v>
      </c>
      <c r="D137" s="23"/>
      <c r="E137" s="27"/>
      <c r="F137" s="23"/>
      <c r="G137" s="23"/>
      <c r="H137" s="23"/>
      <c r="I137" s="23"/>
      <c r="J137" s="23"/>
      <c r="K137" s="23"/>
      <c r="L137" s="48"/>
      <c r="M137" s="48"/>
      <c r="N137" s="23"/>
      <c r="O137" s="23">
        <v>1887</v>
      </c>
    </row>
    <row r="138" spans="1:15" s="30" customFormat="1" ht="16.5" customHeight="1" x14ac:dyDescent="0.25">
      <c r="A138" s="19">
        <v>54</v>
      </c>
      <c r="B138" s="52" t="s">
        <v>138</v>
      </c>
      <c r="C138" s="53">
        <v>500</v>
      </c>
      <c r="D138" s="54"/>
      <c r="E138" s="55"/>
      <c r="F138" s="54"/>
      <c r="G138" s="54"/>
      <c r="H138" s="54"/>
      <c r="I138" s="54"/>
      <c r="J138" s="54"/>
      <c r="K138" s="54"/>
      <c r="L138" s="56"/>
      <c r="M138" s="56"/>
      <c r="N138" s="54"/>
      <c r="O138" s="54"/>
    </row>
    <row r="139" spans="1:15" s="30" customFormat="1" ht="83.25" customHeight="1" x14ac:dyDescent="0.25">
      <c r="A139" s="19">
        <v>55</v>
      </c>
      <c r="B139" s="52" t="s">
        <v>142</v>
      </c>
      <c r="C139" s="53">
        <v>46898</v>
      </c>
      <c r="D139" s="54"/>
      <c r="E139" s="55"/>
      <c r="F139" s="54"/>
      <c r="G139" s="54"/>
      <c r="H139" s="54"/>
      <c r="I139" s="54"/>
      <c r="J139" s="54"/>
      <c r="K139" s="54"/>
      <c r="L139" s="56"/>
      <c r="M139" s="56"/>
      <c r="N139" s="54"/>
      <c r="O139" s="54"/>
    </row>
    <row r="140" spans="1:15" s="30" customFormat="1" ht="36" customHeight="1" x14ac:dyDescent="0.25">
      <c r="A140" s="63">
        <v>56</v>
      </c>
      <c r="B140" s="52" t="s">
        <v>140</v>
      </c>
      <c r="C140" s="21">
        <f>SUM(D140:O140)-L140-M140</f>
        <v>70366</v>
      </c>
      <c r="D140" s="54">
        <v>5891</v>
      </c>
      <c r="E140" s="55">
        <v>515</v>
      </c>
      <c r="F140" s="54">
        <v>34643</v>
      </c>
      <c r="G140" s="54">
        <v>3530</v>
      </c>
      <c r="H140" s="54">
        <v>1598</v>
      </c>
      <c r="I140" s="54"/>
      <c r="J140" s="54"/>
      <c r="K140" s="54">
        <v>8843</v>
      </c>
      <c r="L140" s="56"/>
      <c r="M140" s="56"/>
      <c r="N140" s="54">
        <v>14610</v>
      </c>
      <c r="O140" s="54">
        <v>736</v>
      </c>
    </row>
    <row r="141" spans="1:15" s="51" customFormat="1" ht="47.25" x14ac:dyDescent="0.2">
      <c r="A141" s="63">
        <v>57</v>
      </c>
      <c r="B141" s="52" t="s">
        <v>141</v>
      </c>
      <c r="C141" s="21">
        <f>SUM(D141:O141)-L141-M141</f>
        <v>14973</v>
      </c>
      <c r="D141" s="54"/>
      <c r="E141" s="55"/>
      <c r="F141" s="54"/>
      <c r="G141" s="54"/>
      <c r="H141" s="54"/>
      <c r="I141" s="54"/>
      <c r="J141" s="54"/>
      <c r="K141" s="54">
        <v>14973</v>
      </c>
      <c r="L141" s="56">
        <v>9973</v>
      </c>
      <c r="M141" s="56">
        <v>5000</v>
      </c>
      <c r="N141" s="54"/>
      <c r="O141" s="54"/>
    </row>
    <row r="142" spans="1:15" s="51" customFormat="1" ht="34.5" customHeight="1" x14ac:dyDescent="0.2">
      <c r="A142" s="57">
        <v>58</v>
      </c>
      <c r="B142" s="58" t="s">
        <v>143</v>
      </c>
      <c r="C142" s="59">
        <f>SUM(D142:O142)-L142-M142</f>
        <v>30437</v>
      </c>
      <c r="D142" s="60"/>
      <c r="E142" s="61"/>
      <c r="F142" s="60"/>
      <c r="G142" s="60"/>
      <c r="H142" s="60"/>
      <c r="I142" s="60"/>
      <c r="J142" s="60"/>
      <c r="K142" s="60">
        <v>30437</v>
      </c>
      <c r="L142" s="62"/>
      <c r="M142" s="62"/>
      <c r="N142" s="60"/>
      <c r="O142" s="60"/>
    </row>
  </sheetData>
  <mergeCells count="17">
    <mergeCell ref="H6:H7"/>
    <mergeCell ref="I6:I7"/>
    <mergeCell ref="O6:O7"/>
    <mergeCell ref="A2:O2"/>
    <mergeCell ref="A3:O3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  <mergeCell ref="G6:G7"/>
  </mergeCells>
  <printOptions horizontalCentered="1"/>
  <pageMargins left="0.2" right="0.2" top="0.41" bottom="0.25" header="0.3" footer="0.3"/>
  <pageSetup paperSize="9" scale="7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4A9E-A243-45B8-9CFD-1521D637F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3B1E4A-01EE-45B5-8A97-3BFF3774F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53</vt:lpstr>
      <vt:lpstr>'bieu 53'!Print_Area</vt:lpstr>
      <vt:lpstr>'bieu 53'!Print_Titles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2025-01-02T04:58:10Z</cp:lastPrinted>
  <dcterms:created xsi:type="dcterms:W3CDTF">2018-08-22T07:49:45Z</dcterms:created>
  <dcterms:modified xsi:type="dcterms:W3CDTF">2025-01-02T08:14:54Z</dcterms:modified>
</cp:coreProperties>
</file>