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 2024\10. CONG KHAI NGAN SACH\4. Cong khai du toan 2025\2. Cong khai Du toan HĐND tinh phe duyet\"/>
    </mc:Choice>
  </mc:AlternateContent>
  <xr:revisionPtr revIDLastSave="0" documentId="13_ncr:1_{2615B4A4-3FA6-4E9A-805B-779EF21020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ieu 52" sheetId="1" r:id="rId1"/>
  </sheets>
  <definedNames>
    <definedName name="_xlnm.Print_Area" localSheetId="0">'bieu 52'!$A$1:$O$33</definedName>
    <definedName name="_xlnm.Print_Titles" localSheetId="0">'bieu 52'!$5:$7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30" i="1"/>
  <c r="C29" i="1"/>
  <c r="C28" i="1"/>
  <c r="C27" i="1"/>
  <c r="C26" i="1"/>
  <c r="C25" i="1"/>
  <c r="C24" i="1"/>
  <c r="C23" i="1"/>
  <c r="C20" i="1"/>
  <c r="D8" i="1"/>
  <c r="C22" i="1"/>
  <c r="C21" i="1"/>
  <c r="C19" i="1"/>
  <c r="C18" i="1"/>
  <c r="C17" i="1"/>
  <c r="C16" i="1"/>
  <c r="C15" i="1"/>
  <c r="C14" i="1"/>
  <c r="C13" i="1"/>
  <c r="C12" i="1"/>
  <c r="C11" i="1"/>
  <c r="C10" i="1"/>
  <c r="C9" i="1"/>
  <c r="E8" i="1" l="1"/>
  <c r="F8" i="1"/>
  <c r="G8" i="1"/>
  <c r="H8" i="1"/>
  <c r="I8" i="1"/>
  <c r="J8" i="1"/>
  <c r="K8" i="1"/>
  <c r="L8" i="1"/>
  <c r="M8" i="1"/>
  <c r="N8" i="1"/>
  <c r="O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Ms. Vu Thanh Tam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Ms. Vu Thanh Tam:</t>
        </r>
        <r>
          <rPr>
            <sz val="9"/>
            <color indexed="81"/>
            <rFont val="Tahoma"/>
            <family val="2"/>
          </rPr>
          <t xml:space="preserve">
Cộng thêm Bộ đội BP 86.748 trđ + Bộ CH Quân sự 8.500 trđ + Công an 29.000 trđ</t>
        </r>
      </text>
    </comment>
  </commentList>
</comments>
</file>

<file path=xl/sharedStrings.xml><?xml version="1.0" encoding="utf-8"?>
<sst xmlns="http://schemas.openxmlformats.org/spreadsheetml/2006/main" count="49" uniqueCount="48">
  <si>
    <t>Đơn vị: Triệu đồng</t>
  </si>
  <si>
    <t>STT</t>
  </si>
  <si>
    <t>TÊN ĐƠN VỊ</t>
  </si>
  <si>
    <t>TỔNG SỐ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</si>
  <si>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</si>
  <si>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</si>
  <si>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</si>
  <si>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</si>
  <si>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</si>
  <si>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</si>
  <si>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</si>
  <si>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</si>
  <si>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</si>
  <si>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TRONG ĐÓ</t>
  </si>
  <si>
    <t>CHI HOẠT ĐỘNG CỦA CƠ QUAN QUẢN LÝ NHÀ NƯỚC, ĐẢNG, ĐOÀN THỂ</t>
  </si>
  <si>
    <t>CHI BẢO ĐẢM XÃ HỘI</t>
  </si>
  <si>
    <t>CHI GIAO THÔNG</t>
  </si>
  <si>
    <t>CHI NÔNG NGHIỆP, LÂM NGHIỆP, THỦY LỢI, THỦY SẢN</t>
  </si>
  <si>
    <t>Biểu số 52/CK-NSNN</t>
  </si>
  <si>
    <t>UBND TỈNH LAI CHÂU</t>
  </si>
  <si>
    <t>Ban QLDA huyện Phong Thổ</t>
  </si>
  <si>
    <t>Ban QLDA huyện Tam Đường</t>
  </si>
  <si>
    <t>Thành phố Lai Châu</t>
  </si>
  <si>
    <t>Huyện Tam Đường</t>
  </si>
  <si>
    <t>Huyện Phong Thổ</t>
  </si>
  <si>
    <t>Huyện Sìn Hồ</t>
  </si>
  <si>
    <t>Huyện Mường Tè</t>
  </si>
  <si>
    <t>Huyện Than Uyên</t>
  </si>
  <si>
    <t>Huyện Tân Uyên</t>
  </si>
  <si>
    <t>Huyện Nậm Nhùn</t>
  </si>
  <si>
    <t>Ban QL công trình dự án phát triển kinh tế xã hội huyện Mường Tè</t>
  </si>
  <si>
    <t>Ban QLDA các công trình xây dựng cơ bản huyện Nậm Nhùn</t>
  </si>
  <si>
    <t>Ban QLDA đầu tư xây dựng  các công trình giao thông</t>
  </si>
  <si>
    <t>Ban QLDA đầu tư xây dựng các công trình Dân Dụng và Công nghiệp</t>
  </si>
  <si>
    <t>Ban QLDA đầu tư xây dựng các công trình Nông nghiệp và Phát triển nông thôn</t>
  </si>
  <si>
    <t>Ban QLDA đầu tư xây dựng huyện Sìn Hồ</t>
  </si>
  <si>
    <t>Ban QLDA đầu tư xây dựng huyện Than Uyên</t>
  </si>
  <si>
    <t>Ban QLDA thành phố Lai Châu</t>
  </si>
  <si>
    <t>Ban QLDA xây dựng cơ bản và Hỗ trợ bồi thường di dân Tái định cư huyện Tân Uyên</t>
  </si>
  <si>
    <t>Sở Thông tin và truyền thông</t>
  </si>
  <si>
    <t>Sở Lao động - Thương binh và Xã hội</t>
  </si>
  <si>
    <t>DỰ TOÁN CHI ĐẦU TƯ PHÁT TRIỂN CỦA NGÂN SÁCH CẤP TỈNH CHO TỪNG CƠ QUAN, TỔ CHỨC THEO LĨNH VỰC NĂM 2025</t>
  </si>
  <si>
    <t xml:space="preserve">(Kèm theo Quyết định số:        /QĐ-UBND ngày         / 01 /2025 của UBND tỉnh Lai Châu) </t>
  </si>
  <si>
    <t>B10</t>
  </si>
  <si>
    <t>Tỉnh đoàn Lai Châu</t>
  </si>
  <si>
    <t>Chưa phân bổ (phân bỏ khi đủ điều kiện)</t>
  </si>
  <si>
    <t>Ngân sách tỉnh (Sử dụng đất)</t>
  </si>
  <si>
    <t>Bội chi ngân sách địa phương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</si>
</sst>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#;\-#,###;&quot;&quot;;_(@_)"/>
  </numFmts>
  <fonts count="22" x14ac:knownFonts="1">
    <font>
      <sz val="11"/>
      <color theme="1"/>
      <name val="Arial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0"/>
      <name val="Times New Roman"/>
      <family val="1"/>
    </font>
    <font>
      <i/>
      <sz val="11"/>
      <name val="Times New Roman"/>
      <family val="1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i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5">
    <xf numFmtId="0" fontId="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" fillId="0" borderId="0"/>
    <xf numFmtId="0" fontId="8" fillId="0" borderId="0"/>
    <xf numFmtId="0" fontId="2" fillId="0" borderId="0"/>
    <xf numFmtId="0" fontId="13" fillId="0" borderId="0"/>
    <xf numFmtId="0" fontId="7" fillId="0" borderId="0"/>
    <xf numFmtId="0" fontId="10" fillId="0" borderId="0"/>
    <xf numFmtId="0" fontId="1" fillId="0" borderId="0"/>
    <xf numFmtId="0" fontId="15" fillId="0" borderId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4" fillId="0" borderId="0" applyFont="0" applyFill="0" applyBorder="0" applyAlignment="0" applyProtection="0"/>
  </cellStyleXfs>
  <cellXfs count="36">
    <xf numFmtId="0" fontId="0" fillId="0" borderId="0" xfId="0"/>
    <xf numFmtId="164" fontId="4" fillId="2" borderId="0" xfId="0" applyNumberFormat="1" applyFont="1" applyFill="1"/>
    <xf numFmtId="164" fontId="11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horizontal="right" vertical="center"/>
    </xf>
    <xf numFmtId="164" fontId="5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164" fontId="3" fillId="2" borderId="0" xfId="0" applyNumberFormat="1" applyFont="1" applyFill="1"/>
    <xf numFmtId="164" fontId="5" fillId="2" borderId="0" xfId="0" applyNumberFormat="1" applyFont="1" applyFill="1" applyAlignment="1">
      <alignment vertical="center" wrapText="1"/>
    </xf>
    <xf numFmtId="164" fontId="5" fillId="2" borderId="0" xfId="0" applyNumberFormat="1" applyFont="1" applyFill="1" applyAlignment="1">
      <alignment horizontal="center" vertical="center" wrapText="1"/>
    </xf>
    <xf numFmtId="164" fontId="5" fillId="2" borderId="0" xfId="0" applyNumberFormat="1" applyFont="1" applyFill="1"/>
    <xf numFmtId="164" fontId="12" fillId="2" borderId="0" xfId="0" applyNumberFormat="1" applyFont="1" applyFill="1" applyAlignment="1">
      <alignment horizontal="right"/>
    </xf>
    <xf numFmtId="164" fontId="11" fillId="2" borderId="0" xfId="0" applyNumberFormat="1" applyFont="1" applyFill="1"/>
    <xf numFmtId="164" fontId="18" fillId="2" borderId="3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vertical="center" wrapText="1"/>
    </xf>
    <xf numFmtId="164" fontId="17" fillId="2" borderId="1" xfId="11" applyNumberFormat="1" applyFont="1" applyFill="1" applyBorder="1" applyAlignment="1">
      <alignment horizontal="center" vertical="center" wrapText="1"/>
    </xf>
    <xf numFmtId="164" fontId="19" fillId="2" borderId="1" xfId="11" applyNumberFormat="1" applyFont="1" applyFill="1" applyBorder="1" applyAlignment="1">
      <alignment horizontal="center" vertical="center" wrapText="1"/>
    </xf>
    <xf numFmtId="164" fontId="16" fillId="2" borderId="2" xfId="11" applyNumberFormat="1" applyFont="1" applyFill="1" applyBorder="1" applyAlignment="1">
      <alignment vertical="center" wrapText="1"/>
    </xf>
    <xf numFmtId="164" fontId="16" fillId="2" borderId="2" xfId="13" applyNumberFormat="1" applyFont="1" applyFill="1" applyBorder="1" applyAlignment="1" applyProtection="1">
      <alignment horizontal="left" vertical="center" wrapText="1"/>
    </xf>
    <xf numFmtId="164" fontId="16" fillId="2" borderId="2" xfId="14" applyNumberFormat="1" applyFont="1" applyFill="1" applyBorder="1" applyAlignment="1">
      <alignment horizontal="right" vertical="center" wrapText="1"/>
    </xf>
    <xf numFmtId="164" fontId="17" fillId="2" borderId="0" xfId="0" applyNumberFormat="1" applyFont="1" applyFill="1"/>
    <xf numFmtId="164" fontId="16" fillId="2" borderId="2" xfId="0" applyNumberFormat="1" applyFont="1" applyFill="1" applyBorder="1" applyAlignment="1">
      <alignment vertical="center" wrapText="1"/>
    </xf>
    <xf numFmtId="164" fontId="16" fillId="2" borderId="8" xfId="0" applyNumberFormat="1" applyFont="1" applyFill="1" applyBorder="1" applyAlignment="1">
      <alignment vertical="center" wrapText="1"/>
    </xf>
    <xf numFmtId="164" fontId="16" fillId="2" borderId="8" xfId="14" applyNumberFormat="1" applyFont="1" applyFill="1" applyBorder="1" applyAlignment="1">
      <alignment horizontal="right" vertical="center" wrapText="1"/>
    </xf>
    <xf numFmtId="164" fontId="16" fillId="2" borderId="4" xfId="11" applyNumberFormat="1" applyFont="1" applyFill="1" applyBorder="1" applyAlignment="1">
      <alignment vertical="center" wrapText="1"/>
    </xf>
    <xf numFmtId="164" fontId="16" fillId="2" borderId="4" xfId="13" applyNumberFormat="1" applyFont="1" applyFill="1" applyBorder="1" applyAlignment="1" applyProtection="1">
      <alignment horizontal="left" vertical="center" wrapText="1"/>
    </xf>
    <xf numFmtId="164" fontId="16" fillId="2" borderId="4" xfId="14" applyNumberFormat="1" applyFont="1" applyFill="1" applyBorder="1" applyAlignment="1">
      <alignment horizontal="right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64" fontId="5" fillId="2" borderId="0" xfId="0" quotePrefix="1" applyNumberFormat="1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</cellXfs>
  <cellStyles count="15">
    <cellStyle name="Comma 16 3" xfId="14" xr:uid="{00000000-0005-0000-0000-000000000000}"/>
    <cellStyle name="Comma 2" xfId="1" xr:uid="{00000000-0005-0000-0000-000001000000}"/>
    <cellStyle name="Comma 24 2" xfId="12" xr:uid="{00000000-0005-0000-0000-000002000000}"/>
    <cellStyle name="Comma 5" xfId="13" xr:uid="{00000000-0005-0000-0000-000003000000}"/>
    <cellStyle name="Currency 2" xfId="2" xr:uid="{00000000-0005-0000-0000-000004000000}"/>
    <cellStyle name="HAI" xfId="3" xr:uid="{00000000-0005-0000-0000-000005000000}"/>
    <cellStyle name="Normal" xfId="0" builtinId="0"/>
    <cellStyle name="Normal 2" xfId="4" xr:uid="{00000000-0005-0000-0000-000007000000}"/>
    <cellStyle name="Normal 3" xfId="5" xr:uid="{00000000-0005-0000-0000-000008000000}"/>
    <cellStyle name="Normal 4" xfId="6" xr:uid="{00000000-0005-0000-0000-000009000000}"/>
    <cellStyle name="Normal 5" xfId="7" xr:uid="{00000000-0005-0000-0000-00000A000000}"/>
    <cellStyle name="Normal 6" xfId="8" xr:uid="{00000000-0005-0000-0000-00000B000000}"/>
    <cellStyle name="Normal 7" xfId="9" xr:uid="{00000000-0005-0000-0000-00000C000000}"/>
    <cellStyle name="Normal 8" xfId="10" xr:uid="{00000000-0005-0000-0000-00000D000000}"/>
    <cellStyle name="Normal_Bieu mau (CV )" xfId="11" xr:uid="{00000000-0005-0000-0000-00000E000000}"/>
  </cellStyles>
  <dxfs count="2"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zoomScale="85" zoomScaleNormal="85" workbookViewId="0">
      <selection activeCell="H6" sqref="H6:H7"/>
    </sheetView>
  </sheetViews>
  <sheetFormatPr defaultColWidth="11.75" defaultRowHeight="15.75" x14ac:dyDescent="0.25"/>
  <cols>
    <col min="1" max="1" width="5.25" style="7" customWidth="1"/>
    <col min="2" max="2" width="34.75" style="7" customWidth="1"/>
    <col min="3" max="3" width="10.75" style="7" customWidth="1"/>
    <col min="4" max="4" width="10.375" style="7" customWidth="1"/>
    <col min="5" max="5" width="7.125" style="7" customWidth="1"/>
    <col min="6" max="6" width="8.75" style="7" customWidth="1"/>
    <col min="7" max="7" width="8" style="7" customWidth="1"/>
    <col min="8" max="8" width="7" style="7" customWidth="1"/>
    <col min="9" max="9" width="8.125" style="7" customWidth="1"/>
    <col min="10" max="10" width="6.125" style="7" customWidth="1"/>
    <col min="11" max="11" width="9.875" style="7" customWidth="1"/>
    <col min="12" max="13" width="10.25" style="10" customWidth="1"/>
    <col min="14" max="14" width="8.375" style="7" customWidth="1"/>
    <col min="15" max="15" width="8.875" style="7" customWidth="1"/>
    <col min="16" max="16384" width="11.75" style="7"/>
  </cols>
  <sheetData>
    <row r="1" spans="1:17" s="3" customFormat="1" ht="27.75" customHeight="1" x14ac:dyDescent="0.25">
      <c r="A1" s="1" t="s">
        <v>19</v>
      </c>
      <c r="B1" s="2"/>
      <c r="D1" s="4"/>
      <c r="E1" s="4"/>
      <c r="F1" s="4"/>
      <c r="H1" s="2"/>
      <c r="L1" s="5"/>
      <c r="M1" s="5"/>
      <c r="O1" s="6" t="s">
        <v>18</v>
      </c>
      <c r="Q1" s="3" t="s">
        <v>43</v>
      </c>
    </row>
    <row r="2" spans="1:17" ht="21" customHeight="1" x14ac:dyDescent="0.25">
      <c r="A2" s="29" t="s">
        <v>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7" ht="21" customHeight="1" x14ac:dyDescent="0.25">
      <c r="A3" s="30" t="s">
        <v>42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7" ht="28.9" customHeight="1" x14ac:dyDescent="0.25">
      <c r="A4" s="8"/>
      <c r="B4" s="9"/>
      <c r="C4" s="9"/>
      <c r="D4" s="9"/>
      <c r="E4" s="9"/>
      <c r="F4" s="9"/>
      <c r="G4" s="9"/>
      <c r="H4" s="9"/>
      <c r="I4" s="9"/>
      <c r="O4" s="11" t="s">
        <v>0</v>
      </c>
    </row>
    <row r="5" spans="1:17" s="12" customFormat="1" ht="21.6" customHeight="1" x14ac:dyDescent="0.2">
      <c r="A5" s="32" t="s">
        <v>1</v>
      </c>
      <c r="B5" s="32" t="s">
        <v>2</v>
      </c>
      <c r="C5" s="32" t="s">
        <v>3</v>
      </c>
      <c r="D5" s="35" t="s">
        <v>4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7" s="12" customFormat="1" ht="27.75" customHeight="1" x14ac:dyDescent="0.2">
      <c r="A6" s="33"/>
      <c r="B6" s="33"/>
      <c r="C6" s="33"/>
      <c r="D6" s="27" t="s">
        <v>5</v>
      </c>
      <c r="E6" s="27" t="s">
        <v>6</v>
      </c>
      <c r="F6" s="27" t="s">
        <v>7</v>
      </c>
      <c r="G6" s="27" t="s">
        <v>8</v>
      </c>
      <c r="H6" s="27" t="s">
        <v>9</v>
      </c>
      <c r="I6" s="27" t="s">
        <v>10</v>
      </c>
      <c r="J6" s="27" t="s">
        <v>11</v>
      </c>
      <c r="K6" s="27" t="s">
        <v>12</v>
      </c>
      <c r="L6" s="35" t="s">
        <v>13</v>
      </c>
      <c r="M6" s="35"/>
      <c r="N6" s="27" t="s">
        <v>14</v>
      </c>
      <c r="O6" s="27" t="s">
        <v>15</v>
      </c>
    </row>
    <row r="7" spans="1:17" s="14" customFormat="1" ht="127.15" customHeight="1" x14ac:dyDescent="0.2">
      <c r="A7" s="34"/>
      <c r="B7" s="34"/>
      <c r="C7" s="34"/>
      <c r="D7" s="28"/>
      <c r="E7" s="28"/>
      <c r="F7" s="28"/>
      <c r="G7" s="28"/>
      <c r="H7" s="28"/>
      <c r="I7" s="28"/>
      <c r="J7" s="28"/>
      <c r="K7" s="28"/>
      <c r="L7" s="13" t="s">
        <v>16</v>
      </c>
      <c r="M7" s="13" t="s">
        <v>17</v>
      </c>
      <c r="N7" s="28"/>
      <c r="O7" s="28"/>
    </row>
    <row r="8" spans="1:17" s="1" customFormat="1" ht="20.100000000000001" customHeight="1" x14ac:dyDescent="0.25">
      <c r="A8" s="15"/>
      <c r="B8" s="15" t="s">
        <v>3</v>
      </c>
      <c r="C8" s="15">
        <f>SUM(C9:C33)+16960</f>
        <v>3813421</v>
      </c>
      <c r="D8" s="15">
        <f t="shared" ref="D8:O8" si="0">SUM(D9:D33)</f>
        <v>149741</v>
      </c>
      <c r="E8" s="15">
        <f t="shared" si="0"/>
        <v>0</v>
      </c>
      <c r="F8" s="15">
        <f t="shared" si="0"/>
        <v>42196</v>
      </c>
      <c r="G8" s="15">
        <f t="shared" si="0"/>
        <v>38657</v>
      </c>
      <c r="H8" s="15">
        <f t="shared" si="0"/>
        <v>0</v>
      </c>
      <c r="I8" s="15">
        <f t="shared" si="0"/>
        <v>40438</v>
      </c>
      <c r="J8" s="15">
        <f t="shared" si="0"/>
        <v>0</v>
      </c>
      <c r="K8" s="15">
        <f t="shared" si="0"/>
        <v>3063242</v>
      </c>
      <c r="L8" s="16">
        <f t="shared" si="0"/>
        <v>2531322</v>
      </c>
      <c r="M8" s="16">
        <f t="shared" si="0"/>
        <v>347299</v>
      </c>
      <c r="N8" s="15">
        <f t="shared" si="0"/>
        <v>85</v>
      </c>
      <c r="O8" s="15">
        <f t="shared" si="0"/>
        <v>0</v>
      </c>
    </row>
    <row r="9" spans="1:17" s="20" customFormat="1" ht="30" x14ac:dyDescent="0.2">
      <c r="A9" s="17">
        <v>1</v>
      </c>
      <c r="B9" s="18" t="s">
        <v>30</v>
      </c>
      <c r="C9" s="19">
        <f>SUM(D9:O9)-L9-M9</f>
        <v>202234</v>
      </c>
      <c r="D9" s="19">
        <v>8254</v>
      </c>
      <c r="E9" s="19"/>
      <c r="F9" s="19"/>
      <c r="G9" s="19">
        <v>207</v>
      </c>
      <c r="H9" s="19"/>
      <c r="I9" s="19"/>
      <c r="J9" s="19"/>
      <c r="K9" s="19">
        <v>193773</v>
      </c>
      <c r="L9" s="19">
        <v>127733</v>
      </c>
      <c r="M9" s="19">
        <v>30460</v>
      </c>
      <c r="N9" s="19"/>
      <c r="O9" s="19"/>
    </row>
    <row r="10" spans="1:17" s="20" customFormat="1" ht="35.25" customHeight="1" x14ac:dyDescent="0.2">
      <c r="A10" s="17">
        <v>2</v>
      </c>
      <c r="B10" s="18" t="s">
        <v>31</v>
      </c>
      <c r="C10" s="19">
        <f>SUM(D10:O10)-L10-M10</f>
        <v>127179</v>
      </c>
      <c r="D10" s="19">
        <v>17802</v>
      </c>
      <c r="E10" s="19"/>
      <c r="F10" s="19"/>
      <c r="G10" s="19"/>
      <c r="H10" s="19"/>
      <c r="I10" s="19"/>
      <c r="J10" s="19"/>
      <c r="K10" s="19">
        <v>109377</v>
      </c>
      <c r="L10" s="19">
        <v>65862</v>
      </c>
      <c r="M10" s="19">
        <v>10312</v>
      </c>
      <c r="N10" s="19"/>
      <c r="O10" s="19"/>
    </row>
    <row r="11" spans="1:17" s="20" customFormat="1" ht="30" x14ac:dyDescent="0.2">
      <c r="A11" s="17">
        <v>3</v>
      </c>
      <c r="B11" s="18" t="s">
        <v>32</v>
      </c>
      <c r="C11" s="19">
        <f t="shared" ref="C11:C20" si="1">SUM(D11:O11)-L11-M11</f>
        <v>1979408</v>
      </c>
      <c r="D11" s="19"/>
      <c r="E11" s="19"/>
      <c r="F11" s="19"/>
      <c r="G11" s="19"/>
      <c r="H11" s="19"/>
      <c r="I11" s="19"/>
      <c r="J11" s="19"/>
      <c r="K11" s="19">
        <v>1979408</v>
      </c>
      <c r="L11" s="19">
        <v>1979408</v>
      </c>
      <c r="M11" s="19"/>
      <c r="N11" s="19"/>
      <c r="O11" s="19"/>
    </row>
    <row r="12" spans="1:17" s="20" customFormat="1" ht="36.75" customHeight="1" x14ac:dyDescent="0.2">
      <c r="A12" s="17">
        <v>4</v>
      </c>
      <c r="B12" s="18" t="s">
        <v>33</v>
      </c>
      <c r="C12" s="19">
        <f>SUM(D12:O12)-L12-M12</f>
        <v>196351</v>
      </c>
      <c r="D12" s="19">
        <v>95725</v>
      </c>
      <c r="E12" s="19"/>
      <c r="F12" s="19">
        <v>42196</v>
      </c>
      <c r="G12" s="19">
        <v>18430</v>
      </c>
      <c r="H12" s="19"/>
      <c r="I12" s="19">
        <v>40000</v>
      </c>
      <c r="J12" s="19"/>
      <c r="K12" s="19"/>
      <c r="L12" s="19"/>
      <c r="M12" s="19"/>
      <c r="N12" s="19"/>
      <c r="O12" s="19"/>
    </row>
    <row r="13" spans="1:17" s="20" customFormat="1" ht="30" x14ac:dyDescent="0.2">
      <c r="A13" s="17">
        <v>5</v>
      </c>
      <c r="B13" s="18" t="s">
        <v>34</v>
      </c>
      <c r="C13" s="19">
        <f t="shared" si="1"/>
        <v>255776</v>
      </c>
      <c r="D13" s="19"/>
      <c r="E13" s="19"/>
      <c r="F13" s="19"/>
      <c r="G13" s="19"/>
      <c r="H13" s="19"/>
      <c r="I13" s="19"/>
      <c r="J13" s="19"/>
      <c r="K13" s="19">
        <v>255776</v>
      </c>
      <c r="L13" s="19"/>
      <c r="M13" s="19">
        <v>248000</v>
      </c>
      <c r="N13" s="19"/>
      <c r="O13" s="19"/>
    </row>
    <row r="14" spans="1:17" s="20" customFormat="1" ht="15" x14ac:dyDescent="0.2">
      <c r="A14" s="17">
        <v>6</v>
      </c>
      <c r="B14" s="18" t="s">
        <v>35</v>
      </c>
      <c r="C14" s="19">
        <f t="shared" si="1"/>
        <v>122731</v>
      </c>
      <c r="D14" s="19">
        <v>3326</v>
      </c>
      <c r="E14" s="19"/>
      <c r="F14" s="19"/>
      <c r="G14" s="19">
        <v>551</v>
      </c>
      <c r="H14" s="19"/>
      <c r="I14" s="19"/>
      <c r="J14" s="19"/>
      <c r="K14" s="19">
        <v>118854</v>
      </c>
      <c r="L14" s="19">
        <v>88463</v>
      </c>
      <c r="M14" s="19">
        <v>24293</v>
      </c>
      <c r="N14" s="19"/>
      <c r="O14" s="19"/>
    </row>
    <row r="15" spans="1:17" s="20" customFormat="1" ht="30" x14ac:dyDescent="0.2">
      <c r="A15" s="17">
        <v>7</v>
      </c>
      <c r="B15" s="18" t="s">
        <v>36</v>
      </c>
      <c r="C15" s="19">
        <f t="shared" si="1"/>
        <v>61727</v>
      </c>
      <c r="D15" s="19">
        <v>1730</v>
      </c>
      <c r="E15" s="19"/>
      <c r="F15" s="19"/>
      <c r="G15" s="19">
        <v>242</v>
      </c>
      <c r="H15" s="19"/>
      <c r="I15" s="19"/>
      <c r="J15" s="19"/>
      <c r="K15" s="19">
        <v>59670</v>
      </c>
      <c r="L15" s="19">
        <v>20995</v>
      </c>
      <c r="M15" s="19">
        <v>3209</v>
      </c>
      <c r="N15" s="19">
        <v>85</v>
      </c>
      <c r="O15" s="19"/>
    </row>
    <row r="16" spans="1:17" s="20" customFormat="1" ht="20.100000000000001" customHeight="1" x14ac:dyDescent="0.2">
      <c r="A16" s="17">
        <v>8</v>
      </c>
      <c r="B16" s="18" t="s">
        <v>20</v>
      </c>
      <c r="C16" s="19">
        <f t="shared" si="1"/>
        <v>116655</v>
      </c>
      <c r="D16" s="19">
        <v>10828</v>
      </c>
      <c r="E16" s="19"/>
      <c r="F16" s="19"/>
      <c r="G16" s="19"/>
      <c r="H16" s="19"/>
      <c r="I16" s="19"/>
      <c r="J16" s="19"/>
      <c r="K16" s="19">
        <v>105827</v>
      </c>
      <c r="L16" s="19">
        <v>52070</v>
      </c>
      <c r="M16" s="19">
        <v>25485</v>
      </c>
      <c r="N16" s="19"/>
      <c r="O16" s="19"/>
    </row>
    <row r="17" spans="1:15" s="20" customFormat="1" ht="20.100000000000001" customHeight="1" x14ac:dyDescent="0.2">
      <c r="A17" s="17">
        <v>9</v>
      </c>
      <c r="B17" s="18" t="s">
        <v>21</v>
      </c>
      <c r="C17" s="19">
        <f t="shared" si="1"/>
        <v>61627</v>
      </c>
      <c r="D17" s="19">
        <v>11058</v>
      </c>
      <c r="E17" s="19"/>
      <c r="F17" s="19"/>
      <c r="G17" s="19">
        <v>6078</v>
      </c>
      <c r="H17" s="19"/>
      <c r="I17" s="19"/>
      <c r="J17" s="19"/>
      <c r="K17" s="19">
        <v>44491</v>
      </c>
      <c r="L17" s="19">
        <v>37308</v>
      </c>
      <c r="M17" s="19">
        <v>1914</v>
      </c>
      <c r="N17" s="19"/>
      <c r="O17" s="19"/>
    </row>
    <row r="18" spans="1:15" s="20" customFormat="1" ht="20.100000000000001" customHeight="1" x14ac:dyDescent="0.2">
      <c r="A18" s="17">
        <v>10</v>
      </c>
      <c r="B18" s="18" t="s">
        <v>37</v>
      </c>
      <c r="C18" s="19">
        <f t="shared" si="1"/>
        <v>9400</v>
      </c>
      <c r="D18" s="19"/>
      <c r="E18" s="19"/>
      <c r="F18" s="19"/>
      <c r="G18" s="19">
        <v>2346</v>
      </c>
      <c r="H18" s="19"/>
      <c r="I18" s="19"/>
      <c r="J18" s="19"/>
      <c r="K18" s="19">
        <v>7054</v>
      </c>
      <c r="L18" s="19"/>
      <c r="M18" s="19"/>
      <c r="N18" s="19"/>
      <c r="O18" s="19"/>
    </row>
    <row r="19" spans="1:15" s="20" customFormat="1" ht="30" x14ac:dyDescent="0.2">
      <c r="A19" s="17">
        <v>11</v>
      </c>
      <c r="B19" s="18" t="s">
        <v>38</v>
      </c>
      <c r="C19" s="19">
        <f t="shared" si="1"/>
        <v>84801</v>
      </c>
      <c r="D19" s="19">
        <v>1018</v>
      </c>
      <c r="E19" s="19"/>
      <c r="F19" s="19"/>
      <c r="G19" s="19"/>
      <c r="H19" s="19"/>
      <c r="I19" s="19"/>
      <c r="J19" s="19"/>
      <c r="K19" s="19">
        <v>83783</v>
      </c>
      <c r="L19" s="19">
        <v>81311</v>
      </c>
      <c r="M19" s="19"/>
      <c r="N19" s="19"/>
      <c r="O19" s="19"/>
    </row>
    <row r="20" spans="1:15" s="20" customFormat="1" ht="15" x14ac:dyDescent="0.2">
      <c r="A20" s="17">
        <v>12</v>
      </c>
      <c r="B20" s="18" t="s">
        <v>44</v>
      </c>
      <c r="C20" s="19">
        <f t="shared" si="1"/>
        <v>15</v>
      </c>
      <c r="D20" s="19"/>
      <c r="E20" s="19"/>
      <c r="F20" s="19"/>
      <c r="G20" s="19">
        <v>15</v>
      </c>
      <c r="H20" s="19"/>
      <c r="I20" s="19"/>
      <c r="J20" s="19"/>
      <c r="K20" s="19"/>
      <c r="L20" s="19"/>
      <c r="M20" s="19"/>
      <c r="N20" s="19"/>
      <c r="O20" s="19"/>
    </row>
    <row r="21" spans="1:15" s="20" customFormat="1" ht="20.100000000000001" customHeight="1" x14ac:dyDescent="0.2">
      <c r="A21" s="17">
        <v>13</v>
      </c>
      <c r="B21" s="18" t="s">
        <v>39</v>
      </c>
      <c r="C21" s="19">
        <f>SUM(D21:O21)-L21-M21</f>
        <v>0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5" s="20" customFormat="1" ht="20.100000000000001" customHeight="1" x14ac:dyDescent="0.2">
      <c r="A22" s="17">
        <v>14</v>
      </c>
      <c r="B22" s="18" t="s">
        <v>40</v>
      </c>
      <c r="C22" s="19">
        <f>SUM(D22:O22)-L22-M22</f>
        <v>0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 s="20" customFormat="1" ht="20.100000000000001" customHeight="1" x14ac:dyDescent="0.2">
      <c r="A23" s="17">
        <v>15</v>
      </c>
      <c r="B23" s="21" t="s">
        <v>22</v>
      </c>
      <c r="C23" s="19">
        <f>SUM(D23:O23)-L23-M23+70582</f>
        <v>75403</v>
      </c>
      <c r="D23" s="19"/>
      <c r="E23" s="19"/>
      <c r="F23" s="19"/>
      <c r="G23" s="19"/>
      <c r="H23" s="19"/>
      <c r="I23" s="19"/>
      <c r="J23" s="19"/>
      <c r="K23" s="19">
        <v>4821</v>
      </c>
      <c r="L23" s="19">
        <v>4621</v>
      </c>
      <c r="M23" s="19"/>
      <c r="N23" s="19"/>
      <c r="O23" s="19"/>
    </row>
    <row r="24" spans="1:15" s="20" customFormat="1" ht="20.100000000000001" customHeight="1" x14ac:dyDescent="0.2">
      <c r="A24" s="17">
        <v>16</v>
      </c>
      <c r="B24" s="21" t="s">
        <v>23</v>
      </c>
      <c r="C24" s="19">
        <f>SUM(D24:O24)-L24-M24+67579</f>
        <v>79035</v>
      </c>
      <c r="D24" s="19"/>
      <c r="E24" s="19"/>
      <c r="F24" s="19"/>
      <c r="G24" s="19">
        <v>2306</v>
      </c>
      <c r="H24" s="19"/>
      <c r="I24" s="19"/>
      <c r="J24" s="19"/>
      <c r="K24" s="19">
        <v>9150</v>
      </c>
      <c r="L24" s="19">
        <v>6986</v>
      </c>
      <c r="M24" s="19">
        <v>252</v>
      </c>
      <c r="N24" s="19"/>
      <c r="O24" s="19"/>
    </row>
    <row r="25" spans="1:15" s="20" customFormat="1" ht="20.100000000000001" customHeight="1" x14ac:dyDescent="0.2">
      <c r="A25" s="17">
        <v>17</v>
      </c>
      <c r="B25" s="21" t="s">
        <v>24</v>
      </c>
      <c r="C25" s="19">
        <f>SUM(D25:O25)-L25-M25+41470</f>
        <v>61521</v>
      </c>
      <c r="D25" s="19"/>
      <c r="E25" s="19"/>
      <c r="F25" s="19"/>
      <c r="G25" s="19">
        <v>255</v>
      </c>
      <c r="H25" s="19"/>
      <c r="I25" s="19"/>
      <c r="J25" s="19"/>
      <c r="K25" s="19">
        <v>19796</v>
      </c>
      <c r="L25" s="19">
        <v>15450</v>
      </c>
      <c r="M25" s="19"/>
      <c r="N25" s="19"/>
      <c r="O25" s="19"/>
    </row>
    <row r="26" spans="1:15" s="20" customFormat="1" ht="20.100000000000001" customHeight="1" x14ac:dyDescent="0.2">
      <c r="A26" s="17">
        <v>18</v>
      </c>
      <c r="B26" s="21" t="s">
        <v>25</v>
      </c>
      <c r="C26" s="19">
        <f>SUM(D26:O26)-L26-M26+34973</f>
        <v>44390</v>
      </c>
      <c r="D26" s="19"/>
      <c r="E26" s="19"/>
      <c r="F26" s="19"/>
      <c r="G26" s="19">
        <v>1215</v>
      </c>
      <c r="H26" s="19"/>
      <c r="I26" s="19"/>
      <c r="J26" s="19"/>
      <c r="K26" s="19">
        <v>8202</v>
      </c>
      <c r="L26" s="19">
        <v>4800</v>
      </c>
      <c r="M26" s="19">
        <v>976</v>
      </c>
      <c r="N26" s="19"/>
      <c r="O26" s="19"/>
    </row>
    <row r="27" spans="1:15" s="20" customFormat="1" ht="20.100000000000001" customHeight="1" x14ac:dyDescent="0.2">
      <c r="A27" s="17">
        <v>19</v>
      </c>
      <c r="B27" s="21" t="s">
        <v>26</v>
      </c>
      <c r="C27" s="19">
        <f>SUM(D27:O27)-L27-M27+35900</f>
        <v>63597</v>
      </c>
      <c r="D27" s="19"/>
      <c r="E27" s="19"/>
      <c r="F27" s="19"/>
      <c r="G27" s="19">
        <v>4068</v>
      </c>
      <c r="H27" s="19"/>
      <c r="I27" s="19">
        <v>438</v>
      </c>
      <c r="J27" s="19"/>
      <c r="K27" s="19">
        <v>23191</v>
      </c>
      <c r="L27" s="19">
        <v>14888</v>
      </c>
      <c r="M27" s="19"/>
      <c r="N27" s="19"/>
      <c r="O27" s="19"/>
    </row>
    <row r="28" spans="1:15" s="20" customFormat="1" ht="20.100000000000001" customHeight="1" x14ac:dyDescent="0.2">
      <c r="A28" s="17">
        <v>20</v>
      </c>
      <c r="B28" s="21" t="s">
        <v>27</v>
      </c>
      <c r="C28" s="19">
        <f>SUM(D28:O28)-L28-M28+72442</f>
        <v>76787</v>
      </c>
      <c r="D28" s="19"/>
      <c r="E28" s="19"/>
      <c r="F28" s="19"/>
      <c r="G28" s="19">
        <v>796</v>
      </c>
      <c r="H28" s="19"/>
      <c r="I28" s="19"/>
      <c r="J28" s="19"/>
      <c r="K28" s="19">
        <v>3549</v>
      </c>
      <c r="L28" s="19">
        <v>1193</v>
      </c>
      <c r="M28" s="19">
        <v>356</v>
      </c>
      <c r="N28" s="19"/>
      <c r="O28" s="19"/>
    </row>
    <row r="29" spans="1:15" s="20" customFormat="1" ht="20.100000000000001" customHeight="1" x14ac:dyDescent="0.2">
      <c r="A29" s="17">
        <v>21</v>
      </c>
      <c r="B29" s="21" t="s">
        <v>28</v>
      </c>
      <c r="C29" s="19">
        <f>SUM(D29:O29)-L29-M29+43059</f>
        <v>62681</v>
      </c>
      <c r="D29" s="19"/>
      <c r="E29" s="19"/>
      <c r="F29" s="19"/>
      <c r="G29" s="19">
        <v>889</v>
      </c>
      <c r="H29" s="19"/>
      <c r="I29" s="19"/>
      <c r="J29" s="19"/>
      <c r="K29" s="19">
        <v>18733</v>
      </c>
      <c r="L29" s="19">
        <v>14580</v>
      </c>
      <c r="M29" s="19">
        <v>2042</v>
      </c>
      <c r="N29" s="19"/>
      <c r="O29" s="19"/>
    </row>
    <row r="30" spans="1:15" s="20" customFormat="1" ht="20.100000000000001" customHeight="1" x14ac:dyDescent="0.2">
      <c r="A30" s="17">
        <v>22</v>
      </c>
      <c r="B30" s="21" t="s">
        <v>29</v>
      </c>
      <c r="C30" s="19">
        <f>SUM(D30:O30)-L30-M30+27375</f>
        <v>46421</v>
      </c>
      <c r="D30" s="19"/>
      <c r="E30" s="19"/>
      <c r="F30" s="19"/>
      <c r="G30" s="19">
        <v>1259</v>
      </c>
      <c r="H30" s="19"/>
      <c r="I30" s="19"/>
      <c r="J30" s="19"/>
      <c r="K30" s="19">
        <v>17787</v>
      </c>
      <c r="L30" s="19">
        <v>15654</v>
      </c>
      <c r="M30" s="19"/>
      <c r="N30" s="19"/>
      <c r="O30" s="19"/>
    </row>
    <row r="31" spans="1:15" s="20" customFormat="1" ht="20.100000000000001" customHeight="1" x14ac:dyDescent="0.2">
      <c r="A31" s="17">
        <v>23</v>
      </c>
      <c r="B31" s="22" t="s">
        <v>46</v>
      </c>
      <c r="C31" s="19">
        <v>34300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s="20" customFormat="1" ht="20.100000000000001" customHeight="1" x14ac:dyDescent="0.2">
      <c r="A32" s="17">
        <v>24</v>
      </c>
      <c r="B32" s="22" t="s">
        <v>45</v>
      </c>
      <c r="C32" s="19">
        <v>27222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1:15" s="20" customFormat="1" ht="20.100000000000001" customHeight="1" x14ac:dyDescent="0.2">
      <c r="A33" s="24">
        <v>25</v>
      </c>
      <c r="B33" s="25" t="s">
        <v>47</v>
      </c>
      <c r="C33" s="26">
        <v>7200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</sheetData>
  <mergeCells count="17">
    <mergeCell ref="G6:G7"/>
    <mergeCell ref="H6:H7"/>
    <mergeCell ref="I6:I7"/>
    <mergeCell ref="O6:O7"/>
    <mergeCell ref="A2:O2"/>
    <mergeCell ref="A3:O3"/>
    <mergeCell ref="A5:A7"/>
    <mergeCell ref="B5:B7"/>
    <mergeCell ref="C5:C7"/>
    <mergeCell ref="D5:O5"/>
    <mergeCell ref="J6:J7"/>
    <mergeCell ref="K6:K7"/>
    <mergeCell ref="L6:M6"/>
    <mergeCell ref="N6:N7"/>
    <mergeCell ref="D6:D7"/>
    <mergeCell ref="E6:E7"/>
    <mergeCell ref="F6:F7"/>
  </mergeCells>
  <conditionalFormatting sqref="B23">
    <cfRule type="expression" dxfId="1" priority="1" stopIfTrue="1">
      <formula>+COUNTIF(#REF!,#REF!)&gt;1</formula>
    </cfRule>
  </conditionalFormatting>
  <conditionalFormatting sqref="B24:B32">
    <cfRule type="expression" dxfId="0" priority="2" stopIfTrue="1">
      <formula>+COUNTIF(#REF!,#REF!)&gt;1</formula>
    </cfRule>
  </conditionalFormatting>
  <printOptions horizontalCentered="1"/>
  <pageMargins left="0.26" right="0.2" top="0.41" bottom="0.5" header="0.3" footer="0.3"/>
  <pageSetup paperSize="9" scale="8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F45BC3-1007-4AA7-B1A0-A3170BE593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6D7057-2859-4BF2-BAF1-ECF3CD49F1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bieu 52</vt:lpstr>
      <vt:lpstr>'bieu 52'!Print_Area</vt:lpstr>
      <vt:lpstr>'bieu 52'!Print_Titles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2025-01-02T04:57:24Z</cp:lastPrinted>
  <dcterms:created xsi:type="dcterms:W3CDTF">2018-08-22T07:49:45Z</dcterms:created>
  <dcterms:modified xsi:type="dcterms:W3CDTF">2025-01-02T04:57:26Z</dcterms:modified>
</cp:coreProperties>
</file>