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NAM 2023\10. CONG KHAI 2023\1. CK TINH HINH TH DU TOAN 2023\4. CK Quy IV\Cong khai PA 2\"/>
    </mc:Choice>
  </mc:AlternateContent>
  <bookViews>
    <workbookView xWindow="-120" yWindow="-120" windowWidth="15600" windowHeight="11760" firstSheet="1" activeTab="1"/>
  </bookViews>
  <sheets>
    <sheet name="foxz" sheetId="2" state="veryHidden" r:id="rId1"/>
    <sheet name="Bieu 60" sheetId="1" r:id="rId2"/>
  </sheets>
  <externalReferences>
    <externalReference r:id="rId3"/>
  </externalReferences>
  <definedNames>
    <definedName name="_xlnm.Print_Area" localSheetId="1">'Bieu 60'!$A$1:$F$39</definedName>
  </definedNames>
  <calcPr calcId="162913"/>
</workbook>
</file>

<file path=xl/calcChain.xml><?xml version="1.0" encoding="utf-8"?>
<calcChain xmlns="http://schemas.openxmlformats.org/spreadsheetml/2006/main">
  <c r="D38" i="1" l="1"/>
  <c r="F35" i="1"/>
  <c r="D10" i="1"/>
  <c r="E26" i="1" l="1"/>
  <c r="F37" i="1" l="1"/>
  <c r="F29" i="1"/>
  <c r="D39" i="1" l="1"/>
  <c r="F30" i="1"/>
  <c r="D17" i="1"/>
  <c r="D9" i="1" s="1"/>
  <c r="D8" i="1" s="1"/>
  <c r="E8" i="1" s="1"/>
  <c r="C17" i="1"/>
  <c r="C38" i="1" l="1"/>
  <c r="C39" i="1" s="1"/>
  <c r="C10" i="1"/>
  <c r="C9" i="1"/>
  <c r="C8" i="1" s="1"/>
  <c r="F39" i="1" l="1"/>
  <c r="F38" i="1"/>
  <c r="E37" i="1" l="1"/>
  <c r="F8" i="1" l="1"/>
  <c r="E27" i="1" l="1"/>
  <c r="E11" i="1" l="1"/>
  <c r="F11" i="1"/>
  <c r="E12" i="1"/>
  <c r="F12" i="1"/>
  <c r="E13" i="1"/>
  <c r="F13" i="1"/>
  <c r="E14" i="1"/>
  <c r="F14" i="1"/>
  <c r="E15" i="1"/>
  <c r="F15" i="1"/>
  <c r="E16" i="1"/>
  <c r="F16" i="1"/>
  <c r="E20" i="1"/>
  <c r="F20" i="1"/>
  <c r="E21" i="1"/>
  <c r="F21" i="1"/>
  <c r="E23" i="1"/>
  <c r="F23" i="1"/>
  <c r="E25" i="1"/>
  <c r="F25" i="1"/>
  <c r="F26" i="1"/>
  <c r="E29" i="1"/>
  <c r="E38" i="1" l="1"/>
  <c r="F27" i="1" l="1"/>
  <c r="F17" i="1"/>
  <c r="F10" i="1" l="1"/>
  <c r="F9" i="1" l="1"/>
  <c r="E17" i="1"/>
  <c r="E10" i="1" l="1"/>
  <c r="A31" i="1"/>
  <c r="A32" i="1" s="1"/>
  <c r="A33" i="1" s="1"/>
  <c r="A26" i="1"/>
  <c r="A27" i="1" s="1"/>
  <c r="A24" i="1"/>
  <c r="A11" i="1"/>
  <c r="A12" i="1" s="1"/>
  <c r="A13" i="1" s="1"/>
  <c r="A14" i="1" s="1"/>
  <c r="A15" i="1" s="1"/>
  <c r="A16" i="1" s="1"/>
  <c r="E9" i="1" l="1"/>
  <c r="G10" i="1"/>
  <c r="E39" i="1" l="1"/>
</calcChain>
</file>

<file path=xl/comments1.xml><?xml version="1.0" encoding="utf-8"?>
<comments xmlns="http://schemas.openxmlformats.org/spreadsheetml/2006/main">
  <authors>
    <author>Ms. Nguyen Kim Thoa</author>
  </authors>
  <commentList>
    <comment ref="D8" authorId="0" shapeId="0">
      <text>
        <r>
          <rPr>
            <sz val="9"/>
            <color indexed="81"/>
            <rFont val="Tahoma"/>
            <family val="2"/>
          </rPr>
          <t xml:space="preserve">Cộng thêm thu ủng hộ đóng góp 11.633trđ
</t>
        </r>
      </text>
    </comment>
  </commentList>
</comments>
</file>

<file path=xl/sharedStrings.xml><?xml version="1.0" encoding="utf-8"?>
<sst xmlns="http://schemas.openxmlformats.org/spreadsheetml/2006/main" count="55" uniqueCount="50">
  <si>
    <t>Đơn vị: Triệu đồng</t>
  </si>
  <si>
    <t>STT</t>
  </si>
  <si>
    <t>NỘI DUNG</t>
  </si>
  <si>
    <t>A</t>
  </si>
  <si>
    <t>B</t>
  </si>
  <si>
    <t>I</t>
  </si>
  <si>
    <t>II</t>
  </si>
  <si>
    <t>III</t>
  </si>
  <si>
    <t>-</t>
  </si>
  <si>
    <t>Thu nội địa</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</si>
  <si>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</si>
  <si>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</si>
  <si>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</si>
  <si>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</si>
  <si>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</si>
  <si>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</si>
  <si>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</si>
  <si>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</si>
  <si>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</si>
  <si>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</si>
  <si>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</si>
  <si>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</si>
  <si>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</si>
  <si>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</si>
  <si>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</si>
  <si>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</si>
  <si>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</si>
  <si>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</si>
  <si>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</si>
  <si>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</si>
  <si>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</si>
  <si>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</si>
  <si>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</si>
  <si>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 NĂM</t>
  </si>
  <si>
    <t>SO SÁNH ƯỚC THỰC HIỆN VỚI (%)</t>
  </si>
  <si>
    <t>CÙNG KỲ NĂM TRƯỚC</t>
  </si>
  <si>
    <t>Thu từ dầu thô</t>
  </si>
  <si>
    <t>TỔNG THU NSNN TRÊN ĐỊA BÀN</t>
  </si>
  <si>
    <t>Thu từ khu vực DNNN</t>
  </si>
  <si>
    <t>Các khoản thu về nhà, đất</t>
  </si>
  <si>
    <t>Thu từ hoạt động xuất nhập khẩu</t>
  </si>
  <si>
    <t>THU NSĐP ĐƯỢC HƯỞNG THEO PHÂN CẤP</t>
  </si>
  <si>
    <t>Từ các khoản thu phân chia</t>
  </si>
  <si>
    <t>Các khoản thu NSĐP được hưởng 100%</t>
  </si>
  <si>
    <t>IV</t>
  </si>
  <si>
    <t>Biểu số 60/CK-NSNN</t>
  </si>
  <si>
    <t>ƯỚC THỰC HIỆN THU NGÂN SÁCH NHÀ NƯỚC NĂM 2023</t>
  </si>
  <si>
    <t>(Kèm theo Báo cáo số         /BC-STC ngày      /01/2024 của Sở Tài chính tỉnh Lai Châu)</t>
  </si>
  <si>
    <t>ƯỚC THỰC HIỆN NĂM 2023</t>
  </si>
  <si>
    <t>Quý 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</si>
</sst>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00_-;\-&quot;£&quot;* #,##0.00_-;_-&quot;£&quot;* &quot;-&quot;??_-;_-@_-"/>
    <numFmt numFmtId="165" formatCode="_-* #,##0.00_-;\-* #,##0.00_-;_-* &quot;-&quot;??_-;_-@_-"/>
    <numFmt numFmtId="166" formatCode="#,###;\-#,###;&quot;&quot;;_(@_)"/>
    <numFmt numFmtId="167" formatCode="_(* #,##0_);_(* \(#,##0\);_(* &quot;-&quot;??_);_(@_)"/>
  </numFmts>
  <fonts count="32" x14ac:knownFonts="1">
    <font>
      <sz val="11"/>
      <color theme="1"/>
      <name val="Calibri"/>
      <family val="2"/>
      <scheme val="minor"/>
    </font>
    <font>
      <sz val="12"/>
      <name val=".VnArial Narrow"/>
      <family val="2"/>
    </font>
    <font>
      <sz val="12"/>
      <name val=".VnArial Narrow"/>
      <family val="2"/>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i/>
      <sz val="14"/>
      <name val="Times New Roman"/>
      <family val="1"/>
    </font>
    <font>
      <sz val="14"/>
      <name val="Times New Roman"/>
      <family val="1"/>
    </font>
    <font>
      <b/>
      <sz val="11"/>
      <name val="Times New Roman"/>
      <family val="1"/>
    </font>
    <font>
      <sz val="12"/>
      <name val=".VnTime"/>
      <family val="2"/>
    </font>
    <font>
      <sz val="10"/>
      <name val="Arial"/>
      <family val="2"/>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sz val="11"/>
      <name val="Times New Roman"/>
      <family val="1"/>
    </font>
    <font>
      <b/>
      <sz val="9"/>
      <name val="Times New Roman"/>
      <family val="1"/>
    </font>
    <font>
      <sz val="12"/>
      <color theme="0"/>
      <name val="Times New Roman"/>
      <family val="1"/>
    </font>
    <font>
      <sz val="13"/>
      <color theme="0"/>
      <name val="Times New Roman"/>
      <family val="1"/>
    </font>
    <font>
      <b/>
      <sz val="11"/>
      <color theme="0"/>
      <name val="Times New Roman"/>
      <family val="1"/>
    </font>
    <font>
      <sz val="11"/>
      <color theme="0"/>
      <name val="Times New Roman"/>
      <family val="1"/>
    </font>
    <font>
      <i/>
      <sz val="11"/>
      <color theme="0"/>
      <name val="Times New Roman"/>
      <family val="1"/>
    </font>
    <font>
      <sz val="13"/>
      <color rgb="FFFF0000"/>
      <name val="Times New Roman"/>
      <family val="1"/>
    </font>
    <font>
      <sz val="9"/>
      <color indexed="81"/>
      <name val="Tahoma"/>
      <family val="2"/>
    </font>
    <font>
      <b/>
      <sz val="11"/>
      <color rgb="FFFF0000"/>
      <name val="Times New Roman"/>
      <family val="1"/>
    </font>
    <font>
      <sz val="12"/>
      <color rgb="FFFF0000"/>
      <name val="Times New Roman"/>
      <family val="1"/>
    </font>
    <font>
      <sz val="11"/>
      <color rgb="FFFF0000"/>
      <name val="Times New Roman"/>
      <family val="1"/>
    </font>
    <font>
      <b/>
      <i/>
      <sz val="12"/>
      <name val="Times New Roman"/>
      <family val="1"/>
    </font>
    <font>
      <b/>
      <sz val="12"/>
      <name val="Times New Roman"/>
      <family val="1"/>
      <charset val="163"/>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2">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165" fontId="14" fillId="0" borderId="0" applyFont="0" applyFill="0" applyBorder="0" applyAlignment="0" applyProtection="0"/>
    <xf numFmtId="164" fontId="14" fillId="0" borderId="0" applyFont="0" applyFill="0" applyBorder="0" applyAlignment="0" applyProtection="0"/>
    <xf numFmtId="166" fontId="13" fillId="0" borderId="0" applyFont="0" applyFill="0" applyBorder="0" applyAlignment="0" applyProtection="0"/>
    <xf numFmtId="0" fontId="11" fillId="0" borderId="0"/>
    <xf numFmtId="0" fontId="12" fillId="0" borderId="0"/>
    <xf numFmtId="0" fontId="2" fillId="0" borderId="0"/>
    <xf numFmtId="0" fontId="16" fillId="0" borderId="0"/>
    <xf numFmtId="0" fontId="11" fillId="0" borderId="0"/>
    <xf numFmtId="0" fontId="14" fillId="0" borderId="0"/>
    <xf numFmtId="0" fontId="1" fillId="0" borderId="0"/>
    <xf numFmtId="165" fontId="17" fillId="0" borderId="0" applyFont="0" applyFill="0" applyBorder="0" applyAlignment="0" applyProtection="0"/>
    <xf numFmtId="9" fontId="17" fillId="0" borderId="0" applyFont="0" applyFill="0" applyBorder="0" applyAlignment="0" applyProtection="0"/>
  </cellStyleXfs>
  <cellXfs count="77">
    <xf numFmtId="0" fontId="0" fillId="0" borderId="0" xfId="0"/>
    <xf numFmtId="0" fontId="9" fillId="0" borderId="0" xfId="4" applyFont="1" applyFill="1"/>
    <xf numFmtId="14" fontId="6" fillId="0" borderId="1" xfId="6" applyNumberFormat="1" applyFont="1" applyFill="1" applyBorder="1" applyAlignment="1">
      <alignment horizontal="center" vertical="center" wrapText="1"/>
    </xf>
    <xf numFmtId="0" fontId="4" fillId="0" borderId="0" xfId="0" applyFont="1" applyFill="1" applyAlignment="1"/>
    <xf numFmtId="0" fontId="3" fillId="0" borderId="0" xfId="0" applyFont="1" applyFill="1"/>
    <xf numFmtId="0" fontId="9" fillId="0" borderId="0" xfId="0" applyFont="1" applyFill="1"/>
    <xf numFmtId="0" fontId="7" fillId="0" borderId="0" xfId="0" applyFont="1" applyFill="1"/>
    <xf numFmtId="0" fontId="3" fillId="0" borderId="2" xfId="0" applyFont="1" applyFill="1" applyBorder="1" applyAlignment="1">
      <alignment horizontal="center" vertical="center"/>
    </xf>
    <xf numFmtId="0" fontId="8" fillId="0" borderId="0" xfId="0" quotePrefix="1" applyFont="1" applyFill="1" applyAlignment="1">
      <alignment horizontal="left"/>
    </xf>
    <xf numFmtId="0" fontId="15" fillId="0" borderId="0" xfId="0" applyFont="1" applyFill="1" applyBorder="1" applyAlignment="1">
      <alignment horizontal="right"/>
    </xf>
    <xf numFmtId="0" fontId="10" fillId="0" borderId="0" xfId="0" applyFont="1" applyFill="1" applyAlignment="1">
      <alignment vertical="center"/>
    </xf>
    <xf numFmtId="0" fontId="6" fillId="0" borderId="1" xfId="6" applyNumberFormat="1" applyFont="1" applyFill="1" applyBorder="1" applyAlignment="1">
      <alignment horizontal="center" vertical="center" wrapText="1"/>
    </xf>
    <xf numFmtId="3" fontId="4" fillId="0" borderId="2" xfId="0" applyNumberFormat="1" applyFont="1" applyFill="1" applyBorder="1" applyAlignment="1">
      <alignment vertical="center"/>
    </xf>
    <xf numFmtId="3" fontId="3" fillId="0" borderId="2" xfId="0" applyNumberFormat="1" applyFont="1" applyFill="1" applyBorder="1" applyAlignment="1">
      <alignment vertical="center"/>
    </xf>
    <xf numFmtId="3" fontId="5" fillId="0" borderId="2" xfId="0" applyNumberFormat="1" applyFont="1" applyFill="1" applyBorder="1" applyAlignment="1">
      <alignmen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NumberFormat="1" applyFont="1" applyFill="1" applyBorder="1" applyAlignment="1">
      <alignment horizontal="left" vertical="center" wrapText="1"/>
    </xf>
    <xf numFmtId="3" fontId="4" fillId="0" borderId="3" xfId="0" applyNumberFormat="1" applyFont="1" applyFill="1" applyBorder="1" applyAlignment="1">
      <alignment vertical="center"/>
    </xf>
    <xf numFmtId="0" fontId="3" fillId="0" borderId="2" xfId="0" applyNumberFormat="1" applyFont="1" applyFill="1" applyBorder="1" applyAlignment="1">
      <alignment horizontal="left" vertical="center" wrapText="1"/>
    </xf>
    <xf numFmtId="0" fontId="3" fillId="0" borderId="0" xfId="0" applyFont="1" applyFill="1" applyAlignment="1">
      <alignment vertical="center"/>
    </xf>
    <xf numFmtId="0" fontId="5" fillId="0" borderId="0" xfId="0" applyFont="1" applyFill="1" applyAlignment="1">
      <alignment horizontal="centerContinuous" vertical="center"/>
    </xf>
    <xf numFmtId="0" fontId="18" fillId="0" borderId="0" xfId="0" applyFont="1" applyFill="1" applyAlignment="1">
      <alignment vertical="center"/>
    </xf>
    <xf numFmtId="0" fontId="15" fillId="0" borderId="0" xfId="0" applyFont="1" applyFill="1" applyAlignment="1">
      <alignment vertical="center"/>
    </xf>
    <xf numFmtId="9" fontId="10" fillId="0" borderId="3" xfId="11" applyNumberFormat="1" applyFont="1" applyBorder="1" applyAlignment="1">
      <alignment horizontal="right" vertical="center" wrapText="1"/>
    </xf>
    <xf numFmtId="0" fontId="4" fillId="0" borderId="2" xfId="0" applyNumberFormat="1"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2" xfId="0" applyNumberFormat="1" applyFont="1" applyFill="1" applyBorder="1" applyAlignment="1">
      <alignment horizontal="left" vertical="center" wrapText="1"/>
    </xf>
    <xf numFmtId="0" fontId="20" fillId="0" borderId="0" xfId="0" applyFont="1" applyFill="1"/>
    <xf numFmtId="0" fontId="21" fillId="0" borderId="0" xfId="0" applyFont="1" applyFill="1"/>
    <xf numFmtId="0" fontId="22" fillId="0" borderId="0" xfId="0" applyFont="1" applyFill="1" applyAlignment="1">
      <alignment vertical="center"/>
    </xf>
    <xf numFmtId="0" fontId="23" fillId="0" borderId="0" xfId="0" applyFont="1" applyFill="1" applyAlignment="1">
      <alignment vertical="center"/>
    </xf>
    <xf numFmtId="0" fontId="24" fillId="0" borderId="0" xfId="0" applyFont="1" applyFill="1" applyAlignment="1">
      <alignment vertical="center"/>
    </xf>
    <xf numFmtId="3" fontId="23" fillId="0" borderId="0" xfId="0" applyNumberFormat="1" applyFont="1" applyFill="1" applyAlignment="1">
      <alignment vertical="center"/>
    </xf>
    <xf numFmtId="0" fontId="21" fillId="0" borderId="0" xfId="0" applyFont="1" applyFill="1" applyBorder="1"/>
    <xf numFmtId="0" fontId="25" fillId="0" borderId="0" xfId="0" applyFont="1" applyFill="1"/>
    <xf numFmtId="0" fontId="4" fillId="0" borderId="0" xfId="0" applyFont="1" applyFill="1"/>
    <xf numFmtId="9" fontId="10" fillId="0" borderId="2" xfId="11" applyNumberFormat="1" applyFont="1" applyBorder="1" applyAlignment="1">
      <alignment horizontal="right" vertical="center" wrapText="1"/>
    </xf>
    <xf numFmtId="9" fontId="18" fillId="0" borderId="2" xfId="11" applyNumberFormat="1" applyFont="1" applyBorder="1" applyAlignment="1">
      <alignment horizontal="right" vertical="center" wrapText="1"/>
    </xf>
    <xf numFmtId="9" fontId="15" fillId="0" borderId="2" xfId="11" applyNumberFormat="1" applyFont="1" applyBorder="1" applyAlignment="1">
      <alignment horizontal="right" vertical="center" wrapText="1"/>
    </xf>
    <xf numFmtId="3" fontId="4" fillId="2" borderId="2" xfId="0" applyNumberFormat="1" applyFont="1" applyFill="1" applyBorder="1" applyAlignment="1">
      <alignment vertical="center"/>
    </xf>
    <xf numFmtId="3" fontId="3" fillId="2" borderId="2" xfId="0" applyNumberFormat="1" applyFont="1" applyFill="1" applyBorder="1" applyAlignment="1">
      <alignment vertical="center"/>
    </xf>
    <xf numFmtId="3" fontId="3" fillId="2" borderId="4" xfId="0" applyNumberFormat="1" applyFont="1" applyFill="1" applyBorder="1" applyAlignment="1">
      <alignment vertical="center"/>
    </xf>
    <xf numFmtId="3" fontId="18" fillId="3" borderId="2" xfId="0" applyNumberFormat="1" applyFont="1" applyFill="1" applyBorder="1"/>
    <xf numFmtId="0" fontId="28" fillId="0" borderId="0" xfId="0" applyFont="1" applyFill="1"/>
    <xf numFmtId="3" fontId="27" fillId="0" borderId="0" xfId="0" applyNumberFormat="1" applyFont="1" applyFill="1" applyAlignment="1">
      <alignment vertical="center"/>
    </xf>
    <xf numFmtId="0" fontId="15" fillId="0" borderId="0" xfId="0" applyFont="1" applyAlignment="1">
      <alignment horizontal="right"/>
    </xf>
    <xf numFmtId="3" fontId="10" fillId="0" borderId="0" xfId="0" applyNumberFormat="1" applyFont="1" applyFill="1" applyAlignment="1">
      <alignment vertical="center"/>
    </xf>
    <xf numFmtId="3" fontId="3" fillId="0" borderId="0" xfId="0" applyNumberFormat="1" applyFont="1" applyFill="1"/>
    <xf numFmtId="0" fontId="4" fillId="2" borderId="2" xfId="0" applyFont="1" applyFill="1" applyBorder="1" applyAlignment="1">
      <alignment horizontal="center" vertical="center"/>
    </xf>
    <xf numFmtId="0" fontId="4" fillId="2" borderId="2" xfId="0" applyNumberFormat="1" applyFont="1" applyFill="1" applyBorder="1" applyAlignment="1">
      <alignment vertical="center" wrapText="1"/>
    </xf>
    <xf numFmtId="9" fontId="10" fillId="2" borderId="2" xfId="11" applyNumberFormat="1" applyFont="1" applyFill="1" applyBorder="1" applyAlignment="1">
      <alignment horizontal="right" vertical="center" wrapText="1"/>
    </xf>
    <xf numFmtId="0" fontId="3" fillId="2" borderId="2" xfId="0" applyFont="1" applyFill="1" applyBorder="1" applyAlignment="1">
      <alignment horizontal="center" vertical="center"/>
    </xf>
    <xf numFmtId="0" fontId="3" fillId="2" borderId="2" xfId="0" applyNumberFormat="1" applyFont="1" applyFill="1" applyBorder="1" applyAlignment="1">
      <alignment horizontal="left" vertical="center" wrapText="1"/>
    </xf>
    <xf numFmtId="9" fontId="18" fillId="2" borderId="2" xfId="11" applyNumberFormat="1" applyFont="1" applyFill="1" applyBorder="1" applyAlignment="1">
      <alignment horizontal="right" vertical="center" wrapText="1"/>
    </xf>
    <xf numFmtId="0" fontId="3" fillId="2" borderId="4" xfId="0" applyFont="1" applyFill="1" applyBorder="1" applyAlignment="1">
      <alignment horizontal="center" vertical="center"/>
    </xf>
    <xf numFmtId="0" fontId="3" fillId="2" borderId="4" xfId="0" applyNumberFormat="1" applyFont="1" applyFill="1" applyBorder="1" applyAlignment="1">
      <alignment horizontal="left" vertical="center" wrapText="1"/>
    </xf>
    <xf numFmtId="9" fontId="18" fillId="2" borderId="4" xfId="11" applyNumberFormat="1" applyFont="1" applyFill="1" applyBorder="1" applyAlignment="1">
      <alignment horizontal="right" vertical="center" wrapText="1"/>
    </xf>
    <xf numFmtId="3" fontId="29" fillId="0" borderId="0" xfId="0" applyNumberFormat="1" applyFont="1" applyFill="1" applyAlignment="1">
      <alignment vertical="center"/>
    </xf>
    <xf numFmtId="3" fontId="30" fillId="0" borderId="2" xfId="0" applyNumberFormat="1" applyFont="1" applyFill="1" applyBorder="1" applyAlignment="1">
      <alignment vertical="center"/>
    </xf>
    <xf numFmtId="3" fontId="31" fillId="0" borderId="2" xfId="0" applyNumberFormat="1" applyFont="1" applyFill="1" applyBorder="1" applyAlignment="1">
      <alignment vertical="center"/>
    </xf>
    <xf numFmtId="167" fontId="4" fillId="2" borderId="2" xfId="0" applyNumberFormat="1" applyFont="1" applyFill="1" applyBorder="1" applyAlignment="1">
      <alignment vertical="center" wrapText="1"/>
    </xf>
    <xf numFmtId="167" fontId="3" fillId="2" borderId="2" xfId="11" applyNumberFormat="1" applyFont="1" applyFill="1" applyBorder="1" applyAlignment="1">
      <alignment horizontal="center" vertical="center" wrapText="1"/>
    </xf>
    <xf numFmtId="9" fontId="10" fillId="2" borderId="2" xfId="12" applyNumberFormat="1" applyFont="1" applyFill="1" applyBorder="1" applyAlignment="1">
      <alignment horizontal="right" vertical="center" wrapText="1"/>
    </xf>
    <xf numFmtId="0" fontId="15" fillId="0" borderId="0" xfId="0" applyFont="1" applyAlignment="1">
      <alignment horizontal="right"/>
    </xf>
    <xf numFmtId="0" fontId="8" fillId="0" borderId="5" xfId="0" applyFont="1" applyFill="1" applyBorder="1" applyAlignment="1">
      <alignment horizontal="left"/>
    </xf>
    <xf numFmtId="0" fontId="5" fillId="0" borderId="0" xfId="0" applyNumberFormat="1" applyFont="1" applyFill="1" applyBorder="1" applyAlignment="1">
      <alignment horizontal="center" vertical="center" wrapText="1"/>
    </xf>
    <xf numFmtId="0" fontId="3" fillId="0" borderId="6"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6" fillId="0" borderId="8" xfId="6" applyNumberFormat="1" applyFont="1" applyFill="1" applyBorder="1" applyAlignment="1">
      <alignment horizontal="center" vertical="center" wrapText="1"/>
    </xf>
    <xf numFmtId="0" fontId="6" fillId="0" borderId="1" xfId="6" applyNumberFormat="1" applyFont="1" applyFill="1" applyBorder="1" applyAlignment="1">
      <alignment horizontal="center" vertical="center" wrapText="1"/>
    </xf>
    <xf numFmtId="0" fontId="19" fillId="0" borderId="10" xfId="6" applyNumberFormat="1" applyFont="1" applyFill="1" applyBorder="1" applyAlignment="1">
      <alignment horizontal="center" vertical="center" wrapText="1"/>
    </xf>
    <xf numFmtId="0" fontId="19" fillId="0" borderId="11" xfId="6" applyNumberFormat="1" applyFont="1" applyFill="1" applyBorder="1" applyAlignment="1">
      <alignment horizontal="center" vertical="center" wrapText="1"/>
    </xf>
    <xf numFmtId="0" fontId="4" fillId="0" borderId="0" xfId="0" applyFont="1" applyFill="1" applyAlignment="1">
      <alignment horizontal="center" vertical="center" wrapText="1"/>
    </xf>
  </cellXfs>
  <cellStyles count="13">
    <cellStyle name="Comma" xfId="11"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I%20LIEU%20THAN%20CUONG/NGAN%20SACH.XLS/CONG%20KHAI/NAM%202019/QUY%20III%202019/TH-2019-9T-B60-TT343-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60"/>
    </sheetNames>
    <sheetDataSet>
      <sheetData sheetId="0">
        <row r="9">
          <cell r="D9">
            <v>1509349</v>
          </cell>
        </row>
        <row r="10">
          <cell r="D10">
            <v>751800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6"/>
  <sheetViews>
    <sheetView tabSelected="1" topLeftCell="A34" zoomScale="115" zoomScaleNormal="115" workbookViewId="0">
      <selection activeCell="E43" sqref="E43"/>
    </sheetView>
  </sheetViews>
  <sheetFormatPr defaultColWidth="12.85546875" defaultRowHeight="15.75" x14ac:dyDescent="0.25"/>
  <cols>
    <col min="1" max="1" width="5.42578125" style="4" customWidth="1"/>
    <col min="2" max="2" width="52.7109375" style="4" customWidth="1"/>
    <col min="3" max="4" width="12.85546875" style="4" customWidth="1"/>
    <col min="5" max="5" width="8.5703125" style="4" customWidth="1"/>
    <col min="6" max="6" width="9.140625" style="4" customWidth="1"/>
    <col min="7" max="7" width="5.5703125" style="28" customWidth="1"/>
    <col min="8" max="8" width="12.85546875" style="4" hidden="1" customWidth="1"/>
    <col min="9" max="16384" width="12.85546875" style="4"/>
  </cols>
  <sheetData>
    <row r="1" spans="1:8" ht="21" customHeight="1" x14ac:dyDescent="0.25">
      <c r="A1" s="3"/>
      <c r="B1" s="3"/>
      <c r="C1" s="64" t="s">
        <v>45</v>
      </c>
      <c r="D1" s="64"/>
      <c r="E1" s="64"/>
      <c r="F1" s="64"/>
    </row>
    <row r="2" spans="1:8" ht="13.5" customHeight="1" x14ac:dyDescent="0.25">
      <c r="A2" s="3"/>
      <c r="B2" s="3"/>
      <c r="C2" s="46"/>
      <c r="D2" s="46"/>
      <c r="E2" s="46"/>
      <c r="F2" s="46"/>
    </row>
    <row r="3" spans="1:8" ht="27" customHeight="1" x14ac:dyDescent="0.25">
      <c r="A3" s="76" t="s">
        <v>46</v>
      </c>
      <c r="B3" s="76"/>
      <c r="C3" s="76"/>
      <c r="D3" s="76"/>
      <c r="E3" s="76"/>
      <c r="F3" s="76"/>
    </row>
    <row r="4" spans="1:8" x14ac:dyDescent="0.25">
      <c r="A4" s="66" t="s">
        <v>47</v>
      </c>
      <c r="B4" s="66"/>
      <c r="C4" s="66"/>
      <c r="D4" s="66"/>
      <c r="E4" s="66"/>
      <c r="F4" s="66"/>
    </row>
    <row r="5" spans="1:8" ht="25.5" customHeight="1" x14ac:dyDescent="0.25">
      <c r="A5" s="67"/>
      <c r="B5" s="67"/>
      <c r="C5" s="67"/>
      <c r="D5" s="20"/>
      <c r="E5" s="21"/>
      <c r="F5" s="9" t="s">
        <v>0</v>
      </c>
      <c r="G5" s="44"/>
    </row>
    <row r="6" spans="1:8" s="6" customFormat="1" ht="34.9" customHeight="1" x14ac:dyDescent="0.25">
      <c r="A6" s="68" t="s">
        <v>1</v>
      </c>
      <c r="B6" s="69" t="s">
        <v>2</v>
      </c>
      <c r="C6" s="70" t="s">
        <v>33</v>
      </c>
      <c r="D6" s="72" t="s">
        <v>48</v>
      </c>
      <c r="E6" s="74" t="s">
        <v>34</v>
      </c>
      <c r="F6" s="75"/>
      <c r="G6" s="29"/>
      <c r="H6" s="35" t="s">
        <v>49</v>
      </c>
    </row>
    <row r="7" spans="1:8" s="6" customFormat="1" ht="52.15" customHeight="1" x14ac:dyDescent="0.25">
      <c r="A7" s="68"/>
      <c r="B7" s="68"/>
      <c r="C7" s="71"/>
      <c r="D7" s="73"/>
      <c r="E7" s="11" t="s">
        <v>33</v>
      </c>
      <c r="F7" s="2" t="s">
        <v>35</v>
      </c>
      <c r="G7" s="29"/>
      <c r="H7" s="34"/>
    </row>
    <row r="8" spans="1:8" s="10" customFormat="1" ht="21" customHeight="1" x14ac:dyDescent="0.25">
      <c r="A8" s="16" t="s">
        <v>3</v>
      </c>
      <c r="B8" s="17" t="s">
        <v>37</v>
      </c>
      <c r="C8" s="18">
        <f>C9+C28+C29+C36</f>
        <v>2450000</v>
      </c>
      <c r="D8" s="18">
        <f>D9+D28+D29+D36+11633</f>
        <v>2241979</v>
      </c>
      <c r="E8" s="24">
        <f>D8/C8</f>
        <v>0.91509346938775515</v>
      </c>
      <c r="F8" s="24">
        <f>D8/H8</f>
        <v>1.0088507003973344</v>
      </c>
      <c r="G8" s="45"/>
      <c r="H8" s="18">
        <v>2222310</v>
      </c>
    </row>
    <row r="9" spans="1:8" s="10" customFormat="1" ht="21" customHeight="1" x14ac:dyDescent="0.25">
      <c r="A9" s="15" t="s">
        <v>5</v>
      </c>
      <c r="B9" s="25" t="s">
        <v>9</v>
      </c>
      <c r="C9" s="12">
        <f>C10+C11+C12+C13+C14+C15+C16+C17+C23+C24+C25+C26+C27</f>
        <v>2370000</v>
      </c>
      <c r="D9" s="12">
        <f>D10+D11+D12+D13+D14+D15+D16+D17+D23+D24+D25+D26+D27+18</f>
        <v>2174361</v>
      </c>
      <c r="E9" s="37">
        <f t="shared" ref="E9:E39" si="0">D9/C9</f>
        <v>0.91745189873417721</v>
      </c>
      <c r="F9" s="37">
        <f t="shared" ref="F9:F27" si="1">D9/H9</f>
        <v>1.0095093549823366</v>
      </c>
      <c r="G9" s="47"/>
      <c r="H9" s="12">
        <v>2153879</v>
      </c>
    </row>
    <row r="10" spans="1:8" s="22" customFormat="1" ht="18.95" customHeight="1" x14ac:dyDescent="0.25">
      <c r="A10" s="7">
        <v>1</v>
      </c>
      <c r="B10" s="19" t="s">
        <v>38</v>
      </c>
      <c r="C10" s="13">
        <f>1070000+4600</f>
        <v>1074600</v>
      </c>
      <c r="D10" s="13">
        <f>930247+7005</f>
        <v>937252</v>
      </c>
      <c r="E10" s="38">
        <f t="shared" si="0"/>
        <v>0.87218686022706127</v>
      </c>
      <c r="F10" s="38">
        <f t="shared" si="1"/>
        <v>0.92854319338920266</v>
      </c>
      <c r="G10" s="33">
        <f>D10-'[1]Bieu 60'!$D$10</f>
        <v>185452</v>
      </c>
      <c r="H10" s="13">
        <v>1009379</v>
      </c>
    </row>
    <row r="11" spans="1:8" s="22" customFormat="1" ht="18.95" customHeight="1" x14ac:dyDescent="0.25">
      <c r="A11" s="7">
        <f>+A10+1</f>
        <v>2</v>
      </c>
      <c r="B11" s="19" t="s">
        <v>10</v>
      </c>
      <c r="C11" s="13">
        <v>5500</v>
      </c>
      <c r="D11" s="13">
        <v>23154</v>
      </c>
      <c r="E11" s="38">
        <f t="shared" si="0"/>
        <v>4.2098181818181821</v>
      </c>
      <c r="F11" s="38">
        <f t="shared" si="1"/>
        <v>1.8699725407850105</v>
      </c>
      <c r="G11" s="31"/>
      <c r="H11" s="13">
        <v>12382</v>
      </c>
    </row>
    <row r="12" spans="1:8" s="22" customFormat="1" ht="18.95" customHeight="1" x14ac:dyDescent="0.25">
      <c r="A12" s="7">
        <f>A11+1</f>
        <v>3</v>
      </c>
      <c r="B12" s="19" t="s">
        <v>11</v>
      </c>
      <c r="C12" s="13">
        <v>575000</v>
      </c>
      <c r="D12" s="43">
        <v>619425</v>
      </c>
      <c r="E12" s="38">
        <f t="shared" si="0"/>
        <v>1.0772608695652175</v>
      </c>
      <c r="F12" s="38">
        <f t="shared" si="1"/>
        <v>1.1412839202275842</v>
      </c>
      <c r="G12" s="31"/>
      <c r="H12" s="13">
        <v>542744</v>
      </c>
    </row>
    <row r="13" spans="1:8" s="22" customFormat="1" ht="18.95" customHeight="1" x14ac:dyDescent="0.25">
      <c r="A13" s="7">
        <f>A12+1</f>
        <v>4</v>
      </c>
      <c r="B13" s="19" t="s">
        <v>12</v>
      </c>
      <c r="C13" s="13">
        <v>35500</v>
      </c>
      <c r="D13" s="13">
        <v>39196</v>
      </c>
      <c r="E13" s="38">
        <f t="shared" si="0"/>
        <v>1.104112676056338</v>
      </c>
      <c r="F13" s="38">
        <f t="shared" si="1"/>
        <v>0.86258802816901403</v>
      </c>
      <c r="G13" s="31"/>
      <c r="H13" s="13">
        <v>45440</v>
      </c>
    </row>
    <row r="14" spans="1:8" s="22" customFormat="1" ht="18.95" customHeight="1" x14ac:dyDescent="0.25">
      <c r="A14" s="7">
        <f>A13+1</f>
        <v>5</v>
      </c>
      <c r="B14" s="19" t="s">
        <v>13</v>
      </c>
      <c r="C14" s="13">
        <v>127000</v>
      </c>
      <c r="D14" s="13">
        <v>68197</v>
      </c>
      <c r="E14" s="38">
        <f t="shared" si="0"/>
        <v>0.53698425196850397</v>
      </c>
      <c r="F14" s="38">
        <f t="shared" si="1"/>
        <v>0.82977843211213453</v>
      </c>
      <c r="G14" s="31"/>
      <c r="H14" s="13">
        <v>82187</v>
      </c>
    </row>
    <row r="15" spans="1:8" s="22" customFormat="1" ht="18.95" customHeight="1" x14ac:dyDescent="0.25">
      <c r="A15" s="7">
        <f>A14+1</f>
        <v>6</v>
      </c>
      <c r="B15" s="19" t="s">
        <v>14</v>
      </c>
      <c r="C15" s="13">
        <v>47000</v>
      </c>
      <c r="D15" s="13">
        <v>58496</v>
      </c>
      <c r="E15" s="38">
        <f t="shared" si="0"/>
        <v>1.2445957446808511</v>
      </c>
      <c r="F15" s="38">
        <f t="shared" si="1"/>
        <v>1.0990324095819635</v>
      </c>
      <c r="G15" s="31"/>
      <c r="H15" s="13">
        <v>53225</v>
      </c>
    </row>
    <row r="16" spans="1:8" s="22" customFormat="1" ht="18.95" customHeight="1" x14ac:dyDescent="0.25">
      <c r="A16" s="7">
        <f>A15+1</f>
        <v>7</v>
      </c>
      <c r="B16" s="19" t="s">
        <v>15</v>
      </c>
      <c r="C16" s="13">
        <v>30000</v>
      </c>
      <c r="D16" s="13">
        <v>36468</v>
      </c>
      <c r="E16" s="38">
        <f t="shared" si="0"/>
        <v>1.2156</v>
      </c>
      <c r="F16" s="38">
        <f t="shared" si="1"/>
        <v>1.032678257914708</v>
      </c>
      <c r="G16" s="31"/>
      <c r="H16" s="13">
        <v>35314</v>
      </c>
    </row>
    <row r="17" spans="1:8" s="22" customFormat="1" ht="18.95" customHeight="1" x14ac:dyDescent="0.25">
      <c r="A17" s="7">
        <v>8</v>
      </c>
      <c r="B17" s="19" t="s">
        <v>39</v>
      </c>
      <c r="C17" s="13">
        <f>SUM(C18:C22)</f>
        <v>265000</v>
      </c>
      <c r="D17" s="13">
        <f>SUM(D18:D22)</f>
        <v>109169</v>
      </c>
      <c r="E17" s="38">
        <f t="shared" si="0"/>
        <v>0.41195849056603773</v>
      </c>
      <c r="F17" s="38">
        <f t="shared" si="1"/>
        <v>0.74364284108635381</v>
      </c>
      <c r="G17" s="31"/>
      <c r="H17" s="13">
        <v>146803</v>
      </c>
    </row>
    <row r="18" spans="1:8" s="23" customFormat="1" ht="18.95" customHeight="1" x14ac:dyDescent="0.25">
      <c r="A18" s="26" t="s">
        <v>8</v>
      </c>
      <c r="B18" s="27" t="s">
        <v>16</v>
      </c>
      <c r="C18" s="59"/>
      <c r="D18" s="14"/>
      <c r="E18" s="38"/>
      <c r="F18" s="38"/>
      <c r="G18" s="32"/>
      <c r="H18" s="14"/>
    </row>
    <row r="19" spans="1:8" s="23" customFormat="1" ht="18.95" customHeight="1" x14ac:dyDescent="0.25">
      <c r="A19" s="26" t="s">
        <v>8</v>
      </c>
      <c r="B19" s="27" t="s">
        <v>17</v>
      </c>
      <c r="C19" s="59"/>
      <c r="D19" s="14"/>
      <c r="E19" s="38"/>
      <c r="F19" s="38"/>
      <c r="G19" s="32"/>
      <c r="H19" s="14"/>
    </row>
    <row r="20" spans="1:8" s="23" customFormat="1" ht="18.95" customHeight="1" x14ac:dyDescent="0.25">
      <c r="A20" s="26" t="s">
        <v>8</v>
      </c>
      <c r="B20" s="27" t="s">
        <v>19</v>
      </c>
      <c r="C20" s="14">
        <v>250000</v>
      </c>
      <c r="D20" s="14">
        <v>95496</v>
      </c>
      <c r="E20" s="39">
        <f t="shared" si="0"/>
        <v>0.38198399999999999</v>
      </c>
      <c r="F20" s="39">
        <f t="shared" si="1"/>
        <v>0.7317476858946852</v>
      </c>
      <c r="G20" s="32"/>
      <c r="H20" s="14">
        <v>130504</v>
      </c>
    </row>
    <row r="21" spans="1:8" s="23" customFormat="1" ht="18.95" customHeight="1" x14ac:dyDescent="0.25">
      <c r="A21" s="26" t="s">
        <v>8</v>
      </c>
      <c r="B21" s="27" t="s">
        <v>18</v>
      </c>
      <c r="C21" s="14">
        <v>15000</v>
      </c>
      <c r="D21" s="14">
        <v>13673</v>
      </c>
      <c r="E21" s="39">
        <f t="shared" si="0"/>
        <v>0.91153333333333331</v>
      </c>
      <c r="F21" s="39">
        <f t="shared" si="1"/>
        <v>0.83888582121602551</v>
      </c>
      <c r="G21" s="32"/>
      <c r="H21" s="14">
        <v>16299</v>
      </c>
    </row>
    <row r="22" spans="1:8" s="23" customFormat="1" ht="18.95" customHeight="1" x14ac:dyDescent="0.25">
      <c r="A22" s="26" t="s">
        <v>8</v>
      </c>
      <c r="B22" s="27" t="s">
        <v>20</v>
      </c>
      <c r="C22" s="14"/>
      <c r="D22" s="14"/>
      <c r="E22" s="39"/>
      <c r="F22" s="39"/>
      <c r="G22" s="32"/>
      <c r="H22" s="14"/>
    </row>
    <row r="23" spans="1:8" s="22" customFormat="1" ht="21" customHeight="1" x14ac:dyDescent="0.25">
      <c r="A23" s="7">
        <v>9</v>
      </c>
      <c r="B23" s="19" t="s">
        <v>22</v>
      </c>
      <c r="C23" s="13">
        <v>130000</v>
      </c>
      <c r="D23" s="13">
        <v>166339</v>
      </c>
      <c r="E23" s="38">
        <f t="shared" si="0"/>
        <v>1.2795307692307691</v>
      </c>
      <c r="F23" s="38">
        <f t="shared" si="1"/>
        <v>1.2765260233603979</v>
      </c>
      <c r="G23" s="31"/>
      <c r="H23" s="13">
        <v>130306</v>
      </c>
    </row>
    <row r="24" spans="1:8" s="22" customFormat="1" ht="53.25" customHeight="1" x14ac:dyDescent="0.25">
      <c r="A24" s="7">
        <f>A23+1</f>
        <v>10</v>
      </c>
      <c r="B24" s="19" t="s">
        <v>25</v>
      </c>
      <c r="C24" s="13">
        <v>200</v>
      </c>
      <c r="D24" s="13">
        <v>1545</v>
      </c>
      <c r="E24" s="38"/>
      <c r="F24" s="38"/>
      <c r="G24" s="31"/>
      <c r="H24" s="13">
        <v>1528</v>
      </c>
    </row>
    <row r="25" spans="1:8" s="22" customFormat="1" ht="21" customHeight="1" x14ac:dyDescent="0.25">
      <c r="A25" s="7">
        <v>11</v>
      </c>
      <c r="B25" s="19" t="s">
        <v>21</v>
      </c>
      <c r="C25" s="13">
        <v>28000</v>
      </c>
      <c r="D25" s="13">
        <v>23491</v>
      </c>
      <c r="E25" s="38">
        <f t="shared" si="0"/>
        <v>0.83896428571428572</v>
      </c>
      <c r="F25" s="38">
        <f t="shared" si="1"/>
        <v>0.95309774009007187</v>
      </c>
      <c r="G25" s="31"/>
      <c r="H25" s="13">
        <v>24647</v>
      </c>
    </row>
    <row r="26" spans="1:8" s="22" customFormat="1" ht="21" customHeight="1" x14ac:dyDescent="0.25">
      <c r="A26" s="7">
        <f>A25+1</f>
        <v>12</v>
      </c>
      <c r="B26" s="19" t="s">
        <v>24</v>
      </c>
      <c r="C26" s="13">
        <v>100</v>
      </c>
      <c r="D26" s="13">
        <v>322</v>
      </c>
      <c r="E26" s="38">
        <f>D26/C26</f>
        <v>3.22</v>
      </c>
      <c r="F26" s="38">
        <f t="shared" si="1"/>
        <v>0.87262872628726285</v>
      </c>
      <c r="G26" s="31"/>
      <c r="H26" s="13">
        <v>369</v>
      </c>
    </row>
    <row r="27" spans="1:8" s="22" customFormat="1" ht="21" customHeight="1" x14ac:dyDescent="0.25">
      <c r="A27" s="7">
        <f>A26+1</f>
        <v>13</v>
      </c>
      <c r="B27" s="19" t="s">
        <v>23</v>
      </c>
      <c r="C27" s="13">
        <v>52100</v>
      </c>
      <c r="D27" s="13">
        <v>91289</v>
      </c>
      <c r="E27" s="38">
        <f>D27/C27</f>
        <v>1.7521880998080614</v>
      </c>
      <c r="F27" s="38">
        <f t="shared" si="1"/>
        <v>1.3124721443462009</v>
      </c>
      <c r="G27" s="31"/>
      <c r="H27" s="13">
        <v>69555</v>
      </c>
    </row>
    <row r="28" spans="1:8" s="10" customFormat="1" ht="21" customHeight="1" x14ac:dyDescent="0.25">
      <c r="A28" s="15" t="s">
        <v>6</v>
      </c>
      <c r="B28" s="25" t="s">
        <v>36</v>
      </c>
      <c r="C28" s="12"/>
      <c r="D28" s="12"/>
      <c r="E28" s="38"/>
      <c r="F28" s="38"/>
      <c r="G28" s="30"/>
      <c r="H28" s="12"/>
    </row>
    <row r="29" spans="1:8" s="10" customFormat="1" ht="21" customHeight="1" x14ac:dyDescent="0.25">
      <c r="A29" s="15" t="s">
        <v>7</v>
      </c>
      <c r="B29" s="25" t="s">
        <v>40</v>
      </c>
      <c r="C29" s="12">
        <v>80000</v>
      </c>
      <c r="D29" s="12">
        <v>55985</v>
      </c>
      <c r="E29" s="37">
        <f t="shared" si="0"/>
        <v>0.69981249999999995</v>
      </c>
      <c r="F29" s="37">
        <f>D29/H29</f>
        <v>1.2023236835323425</v>
      </c>
      <c r="G29" s="47"/>
      <c r="H29" s="12">
        <v>46564</v>
      </c>
    </row>
    <row r="30" spans="1:8" s="22" customFormat="1" ht="18.95" customHeight="1" x14ac:dyDescent="0.25">
      <c r="A30" s="7">
        <v>1</v>
      </c>
      <c r="B30" s="19" t="s">
        <v>26</v>
      </c>
      <c r="C30" s="13"/>
      <c r="D30" s="41">
        <v>55820</v>
      </c>
      <c r="E30" s="38"/>
      <c r="F30" s="38">
        <f>D30/H30</f>
        <v>1.2293800242264068</v>
      </c>
      <c r="G30" s="31"/>
      <c r="H30" s="13">
        <v>45405</v>
      </c>
    </row>
    <row r="31" spans="1:8" s="22" customFormat="1" ht="18.95" customHeight="1" x14ac:dyDescent="0.25">
      <c r="A31" s="7">
        <f>A30+1</f>
        <v>2</v>
      </c>
      <c r="B31" s="19" t="s">
        <v>27</v>
      </c>
      <c r="C31" s="13"/>
      <c r="D31" s="41"/>
      <c r="E31" s="38"/>
      <c r="F31" s="38"/>
      <c r="G31" s="31"/>
      <c r="H31" s="13">
        <v>40</v>
      </c>
    </row>
    <row r="32" spans="1:8" s="22" customFormat="1" ht="18.95" customHeight="1" x14ac:dyDescent="0.25">
      <c r="A32" s="7">
        <f>A31+1</f>
        <v>3</v>
      </c>
      <c r="B32" s="19" t="s">
        <v>28</v>
      </c>
      <c r="C32" s="13"/>
      <c r="D32" s="41">
        <v>161</v>
      </c>
      <c r="E32" s="38"/>
      <c r="F32" s="38">
        <v>0</v>
      </c>
      <c r="G32" s="31"/>
      <c r="H32" s="13"/>
    </row>
    <row r="33" spans="1:8" s="22" customFormat="1" ht="18.95" customHeight="1" x14ac:dyDescent="0.25">
      <c r="A33" s="7">
        <f>A32+1</f>
        <v>4</v>
      </c>
      <c r="B33" s="19" t="s">
        <v>29</v>
      </c>
      <c r="C33" s="13"/>
      <c r="D33" s="41"/>
      <c r="E33" s="38"/>
      <c r="F33" s="38"/>
      <c r="G33" s="31"/>
      <c r="H33" s="13"/>
    </row>
    <row r="34" spans="1:8" s="22" customFormat="1" ht="18.95" customHeight="1" x14ac:dyDescent="0.25">
      <c r="A34" s="7">
        <v>5</v>
      </c>
      <c r="B34" s="19" t="s">
        <v>30</v>
      </c>
      <c r="C34" s="13"/>
      <c r="D34" s="41">
        <v>3</v>
      </c>
      <c r="E34" s="38"/>
      <c r="F34" s="38">
        <v>0</v>
      </c>
      <c r="G34" s="31"/>
      <c r="H34" s="13"/>
    </row>
    <row r="35" spans="1:8" s="22" customFormat="1" ht="18.95" customHeight="1" x14ac:dyDescent="0.25">
      <c r="A35" s="7">
        <v>6</v>
      </c>
      <c r="B35" s="19" t="s">
        <v>31</v>
      </c>
      <c r="C35" s="13"/>
      <c r="D35" s="41">
        <v>1</v>
      </c>
      <c r="E35" s="38"/>
      <c r="F35" s="38">
        <f t="shared" ref="F34:F35" si="2">D35/H35</f>
        <v>8.9365504915102768E-4</v>
      </c>
      <c r="G35" s="31"/>
      <c r="H35" s="13">
        <v>1119</v>
      </c>
    </row>
    <row r="36" spans="1:8" s="10" customFormat="1" ht="18.95" customHeight="1" x14ac:dyDescent="0.25">
      <c r="A36" s="15" t="s">
        <v>44</v>
      </c>
      <c r="B36" s="25" t="s">
        <v>32</v>
      </c>
      <c r="C36" s="60"/>
      <c r="D36" s="12"/>
      <c r="E36" s="38"/>
      <c r="F36" s="38"/>
      <c r="G36" s="30"/>
      <c r="H36" s="12"/>
    </row>
    <row r="37" spans="1:8" s="5" customFormat="1" ht="18.95" customHeight="1" x14ac:dyDescent="0.3">
      <c r="A37" s="49" t="s">
        <v>4</v>
      </c>
      <c r="B37" s="50" t="s">
        <v>41</v>
      </c>
      <c r="C37" s="61">
        <v>2215260</v>
      </c>
      <c r="D37" s="40">
        <v>2026525</v>
      </c>
      <c r="E37" s="63">
        <f>D37/C37</f>
        <v>0.91480232568637543</v>
      </c>
      <c r="F37" s="51">
        <f>D37/H37</f>
        <v>1.0009453667889783</v>
      </c>
      <c r="G37" s="48"/>
      <c r="H37" s="40">
        <v>2024611</v>
      </c>
    </row>
    <row r="38" spans="1:8" s="22" customFormat="1" ht="18.95" customHeight="1" x14ac:dyDescent="0.25">
      <c r="A38" s="52">
        <v>1</v>
      </c>
      <c r="B38" s="53" t="s">
        <v>42</v>
      </c>
      <c r="C38" s="62">
        <f>76200+43560</f>
        <v>119760</v>
      </c>
      <c r="D38" s="41">
        <f>40918+64196</f>
        <v>105114</v>
      </c>
      <c r="E38" s="54">
        <f t="shared" si="0"/>
        <v>0.87770541082164333</v>
      </c>
      <c r="F38" s="54">
        <f>D38/H38</f>
        <v>0.94987393932821862</v>
      </c>
      <c r="G38" s="31"/>
      <c r="H38" s="41">
        <v>110661</v>
      </c>
    </row>
    <row r="39" spans="1:8" s="22" customFormat="1" ht="18.95" customHeight="1" x14ac:dyDescent="0.25">
      <c r="A39" s="55">
        <v>2</v>
      </c>
      <c r="B39" s="56" t="s">
        <v>43</v>
      </c>
      <c r="C39" s="42">
        <f>C37-C38</f>
        <v>2095500</v>
      </c>
      <c r="D39" s="42">
        <f>D37-D38</f>
        <v>1921411</v>
      </c>
      <c r="E39" s="57">
        <f t="shared" si="0"/>
        <v>0.91692245287520879</v>
      </c>
      <c r="F39" s="57">
        <f>D39/H39</f>
        <v>1.0038982209566603</v>
      </c>
      <c r="G39" s="58"/>
      <c r="H39" s="42">
        <v>1913950</v>
      </c>
    </row>
    <row r="40" spans="1:8" ht="15.95" customHeight="1" x14ac:dyDescent="0.3">
      <c r="A40" s="65"/>
      <c r="B40" s="65"/>
      <c r="C40" s="65"/>
      <c r="D40" s="65"/>
      <c r="E40" s="65"/>
      <c r="F40" s="65"/>
      <c r="G40" s="4"/>
    </row>
    <row r="41" spans="1:8" ht="22.5" customHeight="1" x14ac:dyDescent="0.3">
      <c r="A41" s="5"/>
      <c r="B41" s="8"/>
      <c r="C41" s="5"/>
      <c r="D41" s="5"/>
      <c r="E41" s="5"/>
      <c r="F41" s="5"/>
      <c r="G41" s="36"/>
      <c r="H41" s="36"/>
    </row>
    <row r="42" spans="1:8" ht="18.75" x14ac:dyDescent="0.3">
      <c r="A42" s="5"/>
      <c r="B42" s="8"/>
      <c r="C42" s="5"/>
      <c r="D42" s="5"/>
      <c r="E42" s="5"/>
      <c r="F42" s="5"/>
      <c r="G42" s="4"/>
    </row>
    <row r="43" spans="1:8" ht="18.75" x14ac:dyDescent="0.3">
      <c r="A43" s="1"/>
      <c r="B43" s="8"/>
      <c r="C43" s="5"/>
      <c r="D43" s="5"/>
      <c r="E43" s="5"/>
      <c r="F43" s="5"/>
      <c r="G43" s="4"/>
    </row>
    <row r="44" spans="1:8" ht="18.75" x14ac:dyDescent="0.3">
      <c r="A44" s="1"/>
      <c r="B44" s="8"/>
      <c r="C44" s="5"/>
      <c r="D44" s="5"/>
      <c r="E44" s="5"/>
      <c r="F44" s="5"/>
      <c r="G44" s="4"/>
    </row>
    <row r="45" spans="1:8" x14ac:dyDescent="0.25">
      <c r="G45" s="4"/>
    </row>
    <row r="46" spans="1:8" x14ac:dyDescent="0.25">
      <c r="G46" s="4"/>
    </row>
    <row r="47" spans="1:8" x14ac:dyDescent="0.25">
      <c r="G47" s="4"/>
    </row>
    <row r="48" spans="1:8" x14ac:dyDescent="0.25">
      <c r="G48" s="4"/>
    </row>
    <row r="49" spans="7:7" x14ac:dyDescent="0.25">
      <c r="G49" s="4"/>
    </row>
    <row r="50" spans="7:7" x14ac:dyDescent="0.25">
      <c r="G50" s="4"/>
    </row>
    <row r="51" spans="7:7" x14ac:dyDescent="0.25">
      <c r="G51" s="4"/>
    </row>
    <row r="52" spans="7:7" x14ac:dyDescent="0.25">
      <c r="G52" s="4"/>
    </row>
    <row r="53" spans="7:7" x14ac:dyDescent="0.25">
      <c r="G53" s="4"/>
    </row>
    <row r="54" spans="7:7" x14ac:dyDescent="0.25">
      <c r="G54" s="4"/>
    </row>
    <row r="55" spans="7:7" x14ac:dyDescent="0.25">
      <c r="G55" s="4"/>
    </row>
    <row r="56" spans="7:7" x14ac:dyDescent="0.25">
      <c r="G56" s="4"/>
    </row>
  </sheetData>
  <mergeCells count="10">
    <mergeCell ref="C1:F1"/>
    <mergeCell ref="A40:F40"/>
    <mergeCell ref="A4:F4"/>
    <mergeCell ref="A5:C5"/>
    <mergeCell ref="A6:A7"/>
    <mergeCell ref="B6:B7"/>
    <mergeCell ref="C6:C7"/>
    <mergeCell ref="D6:D7"/>
    <mergeCell ref="E6:F6"/>
    <mergeCell ref="A3:F3"/>
  </mergeCells>
  <printOptions horizontalCentered="1"/>
  <pageMargins left="0.2" right="0.2" top="0.52" bottom="0.25" header="0.3" footer="0.3"/>
  <pageSetup paperSize="9" scale="9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D8F4B8-431D-405A-A3DA-9B0A09334702}">
  <ds:schemaRefs>
    <ds:schemaRef ds:uri="http://schemas.microsoft.com/sharepoint/v3/contenttype/forms"/>
  </ds:schemaRefs>
</ds:datastoreItem>
</file>

<file path=customXml/itemProps2.xml><?xml version="1.0" encoding="utf-8"?>
<ds:datastoreItem xmlns:ds="http://schemas.openxmlformats.org/officeDocument/2006/customXml" ds:itemID="{67230E28-E86D-41C4-A64B-1F69DF75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Bieu 60</vt:lpstr>
      <vt:lpstr>'Bieu 60'!Print_Area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Ms. Vu Thanh Tam</cp:lastModifiedBy>
  <cp:lastPrinted>2024-01-05T02:30:02Z</cp:lastPrinted>
  <dcterms:created xsi:type="dcterms:W3CDTF">2018-08-22T07:49:45Z</dcterms:created>
  <dcterms:modified xsi:type="dcterms:W3CDTF">2024-01-05T02:52:41Z</dcterms:modified>
</cp:coreProperties>
</file>