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/>
  </bookViews>
  <sheets>
    <sheet name="bieu 62" sheetId="1" r:id="rId1"/>
  </sheets>
  <definedNames>
    <definedName name="_xlnm.Print_Area" localSheetId="0">'bieu 62'!$A$1:$E$37</definedName>
    <definedName name="_xlnm.Print_Titles" localSheetId="0">'bieu 62'!$6:$7</definedName>
  </definedNames>
  <calcPr calcId="144525"/>
</workbook>
</file>

<file path=xl/calcChain.xml><?xml version="1.0" encoding="utf-8"?>
<calcChain xmlns="http://schemas.openxmlformats.org/spreadsheetml/2006/main">
  <c r="E12" i="1" l="1"/>
  <c r="E11" i="1"/>
  <c r="E10" i="1"/>
  <c r="E8" i="1"/>
  <c r="E37" i="1" l="1"/>
  <c r="E33" i="1"/>
  <c r="E31" i="1"/>
  <c r="E28" i="1"/>
  <c r="E26" i="1"/>
  <c r="E23" i="1"/>
  <c r="E22" i="1"/>
  <c r="E21" i="1"/>
  <c r="E20" i="1"/>
  <c r="E14" i="1"/>
  <c r="E13" i="1"/>
  <c r="E9" i="1"/>
  <c r="D18" i="1"/>
  <c r="D31" i="1"/>
  <c r="D19" i="1"/>
  <c r="D8" i="1"/>
  <c r="D12" i="1"/>
  <c r="D9" i="1"/>
  <c r="C31" i="1"/>
  <c r="C19" i="1" l="1"/>
  <c r="E19" i="1" s="1"/>
  <c r="C12" i="1"/>
  <c r="C18" i="1" l="1"/>
  <c r="E18" i="1" s="1"/>
  <c r="D26" i="1"/>
  <c r="C26" i="1"/>
  <c r="A28" i="1" l="1"/>
  <c r="A12" i="1"/>
  <c r="A15" i="1" s="1"/>
  <c r="A16" i="1" s="1"/>
  <c r="A17" i="1" s="1"/>
  <c r="C9" i="1" l="1"/>
  <c r="C8" i="1" l="1"/>
</calcChain>
</file>

<file path=xl/comments1.xml><?xml version="1.0" encoding="utf-8"?>
<comments xmlns="http://schemas.openxmlformats.org/spreadsheetml/2006/main">
  <authors>
    <author>Mr. Vu Hong Kiem</author>
  </authors>
  <commentList>
    <comment ref="D8" authorId="0">
      <text>
        <r>
          <rPr>
            <sz val="9"/>
            <color indexed="81"/>
            <rFont val="Tahoma"/>
            <family val="2"/>
          </rPr>
          <t xml:space="preserve">Cộng thêm Thu từ ngân sách cấp dưới nộp lên 246.534.534.036đ + Thu vay 3.060.607.000đ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Cộng thêm Chi trả nợ gốc của nsđp 13.400trđ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 xml:space="preserve">Cộng thêm Chi nộp ns cấp trên 844.551.610.155đ+
</t>
        </r>
        <r>
          <rPr>
            <sz val="9"/>
            <color indexed="81"/>
            <rFont val="Tahoma"/>
            <family val="2"/>
          </rPr>
          <t xml:space="preserve">
36.312.226.000 nợ gốc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Chênh lệch tăng thu giữa dự toán địa phương giao với Trung ương giao chưa bố trí nhiệm vụ chi 248.843trđ+Kinh phí tinh giản biên chế để thực hiện cải cách tiền lương 24.196trđ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Cộng thêm Chi nguồn đóng góp, ủng hộ 4.358.005.041đ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<sst xmlns="http://schemas.openxmlformats.org/spreadsheetml/2006/main" count="53" uniqueCount="50">
  <si>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</si>
  <si>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</si>
  <si>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</si>
  <si>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</si>
  <si>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</si>
  <si>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</si>
  <si>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</si>
  <si>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</si>
  <si>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</si>
  <si>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</si>
  <si>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</si>
  <si>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</si>
  <si>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</si>
  <si>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</si>
  <si>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</si>
  <si>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</si>
  <si>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</si>
  <si>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</si>
  <si>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</si>
  <si>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</si>
  <si>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</si>
  <si>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</si>
  <si>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</si>
  <si>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</si>
  <si>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</si>
  <si>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</si>
  <si>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</si>
  <si>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</si>
  <si>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Từ nguồn vay để trả nợ gốc</t>
  </si>
  <si>
    <t>Từ nguồn bội thu, tăng thu, tiết kiệm chi, kết dư ngân sách cấp tỉnh</t>
  </si>
  <si>
    <t>TỔNG MỨC VAY CỦA NSĐP</t>
  </si>
  <si>
    <t>-</t>
  </si>
  <si>
    <t xml:space="preserve">Thu bổ sung cân đối </t>
  </si>
  <si>
    <t>DỰ TOÁN</t>
  </si>
  <si>
    <t>Chi cân đối NSĐP</t>
  </si>
  <si>
    <t>QUYẾT TOÁN</t>
  </si>
  <si>
    <t>SO SÁNH
(%)</t>
  </si>
  <si>
    <t>Thu ngân sách địa phương được hưởng theo phân cấp</t>
  </si>
  <si>
    <t>BỘI CHI NSĐP/BỘI THU NSĐP/KẾT DƯ NSĐP</t>
  </si>
  <si>
    <t>E</t>
  </si>
  <si>
    <t>TỔNG MỨC DƯ NỢ VAY CUỐI NĂM CỦA NSĐP</t>
  </si>
  <si>
    <t>UBND TỈNH LAI CHÂU</t>
  </si>
  <si>
    <t>Đơn vị: Đồng</t>
  </si>
  <si>
    <t>Biểu số 62/CK-NSNN</t>
  </si>
  <si>
    <t>CHI TRẢ NỢ GỐC CỦA NSĐP</t>
  </si>
  <si>
    <t>Đ</t>
  </si>
  <si>
    <t>Vay để bù đắp bội chi</t>
  </si>
  <si>
    <t>Vay để trả nợ gốc</t>
  </si>
  <si>
    <t>CÂN ĐỐI NGÂN SÁCH ĐỊA PHƯƠNG NĂM 2021</t>
  </si>
  <si>
    <t>(Kèm theo Quyết định số:        /QĐ-UBND ngày         /       /2022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</si>
</sst>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0.0%"/>
  </numFmts>
  <fonts count="24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9" fontId="17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3" fontId="18" fillId="0" borderId="4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9" fontId="17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9" fontId="18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9" fontId="1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18" fillId="2" borderId="6" xfId="0" applyNumberFormat="1" applyFont="1" applyFill="1" applyBorder="1" applyAlignment="1">
      <alignment vertical="center"/>
    </xf>
    <xf numFmtId="165" fontId="18" fillId="0" borderId="4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9" fillId="0" borderId="1" xfId="0" applyNumberFormat="1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vertical="center"/>
    </xf>
    <xf numFmtId="3" fontId="17" fillId="2" borderId="1" xfId="11" applyNumberFormat="1" applyFont="1" applyFill="1" applyBorder="1" applyAlignment="1">
      <alignment horizontal="right" vertical="center" wrapText="1"/>
    </xf>
    <xf numFmtId="3" fontId="17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3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4 2" xfId="12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abSelected="1" topLeftCell="A4" workbookViewId="0">
      <selection activeCell="A13" sqref="A13:XFD14"/>
    </sheetView>
  </sheetViews>
  <sheetFormatPr defaultRowHeight="15.75"/>
  <cols>
    <col min="1" max="1" width="4.5703125" style="24" customWidth="1"/>
    <col min="2" max="2" width="51.28515625" style="24" customWidth="1"/>
    <col min="3" max="4" width="17" style="24" customWidth="1"/>
    <col min="5" max="5" width="11.28515625" style="24" customWidth="1"/>
    <col min="6" max="8" width="9.140625" style="24"/>
    <col min="9" max="9" width="18.85546875" style="24" customWidth="1"/>
    <col min="10" max="16384" width="9.140625" style="24"/>
  </cols>
  <sheetData>
    <row r="1" spans="1:11" ht="21" customHeight="1">
      <c r="A1" s="2" t="s">
        <v>41</v>
      </c>
      <c r="B1" s="2"/>
      <c r="C1" s="60" t="s">
        <v>43</v>
      </c>
      <c r="D1" s="60"/>
      <c r="E1" s="60"/>
    </row>
    <row r="2" spans="1:11" ht="18.75">
      <c r="A2" s="3"/>
      <c r="B2" s="3"/>
      <c r="C2" s="4"/>
      <c r="D2" s="4"/>
      <c r="E2" s="4"/>
    </row>
    <row r="3" spans="1:11" ht="21" customHeight="1">
      <c r="A3" s="5" t="s">
        <v>48</v>
      </c>
      <c r="B3" s="6"/>
      <c r="C3" s="7"/>
      <c r="D3" s="7"/>
      <c r="E3" s="7"/>
    </row>
    <row r="4" spans="1:11" ht="21" customHeight="1">
      <c r="A4" s="61" t="s">
        <v>49</v>
      </c>
      <c r="B4" s="61"/>
      <c r="C4" s="61"/>
      <c r="D4" s="61"/>
      <c r="E4" s="61"/>
    </row>
    <row r="5" spans="1:11" ht="19.5" customHeight="1">
      <c r="A5" s="47"/>
      <c r="B5" s="47"/>
      <c r="C5" s="48"/>
      <c r="D5" s="62" t="s">
        <v>42</v>
      </c>
      <c r="E5" s="62"/>
    </row>
    <row r="6" spans="1:11" ht="22.5" customHeight="1">
      <c r="A6" s="63" t="s">
        <v>0</v>
      </c>
      <c r="B6" s="63" t="s">
        <v>1</v>
      </c>
      <c r="C6" s="63" t="s">
        <v>33</v>
      </c>
      <c r="D6" s="63" t="s">
        <v>35</v>
      </c>
      <c r="E6" s="63" t="s">
        <v>36</v>
      </c>
    </row>
    <row r="7" spans="1:11" ht="22.5" customHeight="1">
      <c r="A7" s="64"/>
      <c r="B7" s="64"/>
      <c r="C7" s="64"/>
      <c r="D7" s="64"/>
      <c r="E7" s="64"/>
    </row>
    <row r="8" spans="1:11" s="25" customFormat="1" ht="19.5" customHeight="1">
      <c r="A8" s="13" t="s">
        <v>2</v>
      </c>
      <c r="B8" s="14" t="s">
        <v>4</v>
      </c>
      <c r="C8" s="15">
        <f>C9+C12+C15+C16+C17</f>
        <v>7649720000000</v>
      </c>
      <c r="D8" s="15">
        <f>+D9+D12+D15+D16+D17+246534534036+3060607000</f>
        <v>10373548351717</v>
      </c>
      <c r="E8" s="41">
        <f>D8/C8</f>
        <v>1.3560690262803083</v>
      </c>
      <c r="F8" s="24"/>
      <c r="G8" s="24"/>
      <c r="H8" s="24"/>
      <c r="I8" s="24"/>
      <c r="J8" s="24"/>
      <c r="K8" s="24"/>
    </row>
    <row r="9" spans="1:11" s="25" customFormat="1" ht="19.5" customHeight="1">
      <c r="A9" s="8">
        <v>1</v>
      </c>
      <c r="B9" s="9" t="s">
        <v>37</v>
      </c>
      <c r="C9" s="49">
        <f>C10+C11</f>
        <v>1711540000000</v>
      </c>
      <c r="D9" s="49">
        <f>D10+D11</f>
        <v>1826429076832</v>
      </c>
      <c r="E9" s="42">
        <f t="shared" ref="E9:E14" si="0">D9/C9</f>
        <v>1.0671261418558724</v>
      </c>
      <c r="F9" s="24"/>
      <c r="G9" s="24"/>
      <c r="H9" s="24"/>
      <c r="I9" s="24"/>
      <c r="J9" s="24"/>
      <c r="K9" s="24"/>
    </row>
    <row r="10" spans="1:11" s="25" customFormat="1" ht="19.5" customHeight="1">
      <c r="A10" s="8" t="s">
        <v>31</v>
      </c>
      <c r="B10" s="9" t="s">
        <v>6</v>
      </c>
      <c r="C10" s="49">
        <v>1171320000000</v>
      </c>
      <c r="D10" s="49">
        <v>1245151186522</v>
      </c>
      <c r="E10" s="42">
        <f>D10/C10</f>
        <v>1.063032464674043</v>
      </c>
      <c r="F10" s="24"/>
      <c r="G10" s="24"/>
      <c r="H10" s="24"/>
      <c r="I10" s="24"/>
      <c r="J10" s="24"/>
      <c r="K10" s="24"/>
    </row>
    <row r="11" spans="1:11" s="25" customFormat="1" ht="19.5" customHeight="1">
      <c r="A11" s="8" t="s">
        <v>31</v>
      </c>
      <c r="B11" s="9" t="s">
        <v>7</v>
      </c>
      <c r="C11" s="50">
        <v>540220000000</v>
      </c>
      <c r="D11" s="50">
        <v>581277890310</v>
      </c>
      <c r="E11" s="42">
        <f>D11/C11</f>
        <v>1.0760021663581505</v>
      </c>
      <c r="F11" s="24"/>
      <c r="G11" s="24"/>
      <c r="H11" s="24"/>
      <c r="I11" s="24"/>
      <c r="J11" s="24"/>
      <c r="K11" s="24"/>
    </row>
    <row r="12" spans="1:11" s="10" customFormat="1" ht="19.5" customHeight="1">
      <c r="A12" s="8">
        <f>A9+1</f>
        <v>2</v>
      </c>
      <c r="B12" s="9" t="s">
        <v>9</v>
      </c>
      <c r="C12" s="49">
        <f>C13+C14</f>
        <v>5938180000000</v>
      </c>
      <c r="D12" s="49">
        <f>D13+D14</f>
        <v>6196622714067</v>
      </c>
      <c r="E12" s="42">
        <f>D12/C12</f>
        <v>1.0435222095098162</v>
      </c>
      <c r="F12" s="24"/>
      <c r="G12" s="24"/>
      <c r="H12" s="24"/>
      <c r="I12" s="24"/>
      <c r="J12" s="24"/>
      <c r="K12" s="24"/>
    </row>
    <row r="13" spans="1:11" s="25" customFormat="1" ht="19.5" customHeight="1">
      <c r="A13" s="11" t="s">
        <v>31</v>
      </c>
      <c r="B13" s="9" t="s">
        <v>32</v>
      </c>
      <c r="C13" s="50">
        <v>4624671000000</v>
      </c>
      <c r="D13" s="50">
        <v>4624671000000</v>
      </c>
      <c r="E13" s="42">
        <f t="shared" si="0"/>
        <v>1</v>
      </c>
      <c r="F13" s="24"/>
      <c r="G13" s="24"/>
      <c r="H13" s="24"/>
      <c r="I13" s="24"/>
      <c r="J13" s="24"/>
      <c r="K13" s="24"/>
    </row>
    <row r="14" spans="1:11" s="25" customFormat="1" ht="19.5" customHeight="1">
      <c r="A14" s="11" t="s">
        <v>31</v>
      </c>
      <c r="B14" s="9" t="s">
        <v>10</v>
      </c>
      <c r="C14" s="50">
        <v>1313509000000</v>
      </c>
      <c r="D14" s="50">
        <v>1571951714067</v>
      </c>
      <c r="E14" s="42">
        <f t="shared" si="0"/>
        <v>1.1967574748760763</v>
      </c>
      <c r="F14" s="24"/>
      <c r="G14" s="24"/>
      <c r="H14" s="24"/>
      <c r="I14" s="24"/>
      <c r="J14" s="24"/>
      <c r="K14" s="24"/>
    </row>
    <row r="15" spans="1:11" s="10" customFormat="1" ht="19.5" customHeight="1">
      <c r="A15" s="8">
        <f>A12+1</f>
        <v>3</v>
      </c>
      <c r="B15" s="9" t="s">
        <v>12</v>
      </c>
      <c r="C15" s="12"/>
      <c r="D15" s="50"/>
      <c r="E15" s="1"/>
      <c r="F15" s="24"/>
      <c r="G15" s="24"/>
      <c r="H15" s="24"/>
      <c r="I15" s="24"/>
      <c r="J15" s="24"/>
      <c r="K15" s="24"/>
    </row>
    <row r="16" spans="1:11" s="10" customFormat="1" ht="19.5" customHeight="1">
      <c r="A16" s="8">
        <f>A15+1</f>
        <v>4</v>
      </c>
      <c r="B16" s="9" t="s">
        <v>13</v>
      </c>
      <c r="C16" s="12"/>
      <c r="D16" s="50">
        <v>16572272260</v>
      </c>
      <c r="E16" s="1"/>
      <c r="F16" s="24"/>
      <c r="G16" s="24"/>
      <c r="H16" s="24"/>
      <c r="I16" s="24"/>
      <c r="J16" s="24"/>
      <c r="K16" s="24"/>
    </row>
    <row r="17" spans="1:11" s="10" customFormat="1" ht="19.5" customHeight="1">
      <c r="A17" s="8">
        <f>A16+1</f>
        <v>5</v>
      </c>
      <c r="B17" s="9" t="s">
        <v>14</v>
      </c>
      <c r="C17" s="12"/>
      <c r="D17" s="50">
        <v>2084329147522</v>
      </c>
      <c r="E17" s="1"/>
      <c r="F17" s="24"/>
      <c r="G17" s="24"/>
      <c r="H17" s="24"/>
      <c r="I17" s="24"/>
      <c r="J17" s="24"/>
      <c r="K17" s="24"/>
    </row>
    <row r="18" spans="1:11" s="25" customFormat="1" ht="19.5" customHeight="1">
      <c r="A18" s="16" t="s">
        <v>3</v>
      </c>
      <c r="B18" s="21" t="s">
        <v>15</v>
      </c>
      <c r="C18" s="51">
        <f>C19+C26+C29+13400000000</f>
        <v>7649720000000</v>
      </c>
      <c r="D18" s="51">
        <f>D19+D26+D29+844551610155+36312226000</f>
        <v>10309929507130</v>
      </c>
      <c r="E18" s="43">
        <f t="shared" ref="E18:E23" si="1">D18/C18</f>
        <v>1.3477525330508828</v>
      </c>
      <c r="F18" s="24"/>
      <c r="G18" s="24"/>
      <c r="H18" s="24"/>
      <c r="I18" s="24"/>
      <c r="J18" s="24"/>
      <c r="K18" s="24"/>
    </row>
    <row r="19" spans="1:11" s="25" customFormat="1" ht="19.5" customHeight="1">
      <c r="A19" s="16" t="s">
        <v>5</v>
      </c>
      <c r="B19" s="17" t="s">
        <v>34</v>
      </c>
      <c r="C19" s="51">
        <f>C20+C21+C22+C23+C24+C25+248843000000+24196000000</f>
        <v>6631607000000</v>
      </c>
      <c r="D19" s="51">
        <f>D20+D21+D22+D23+D24+D25+4358005041</f>
        <v>6402961698682</v>
      </c>
      <c r="E19" s="43">
        <f t="shared" si="1"/>
        <v>0.96552188612533885</v>
      </c>
      <c r="F19" s="24"/>
      <c r="G19" s="24"/>
      <c r="H19" s="24"/>
      <c r="I19" s="24"/>
      <c r="J19" s="24"/>
      <c r="K19" s="24"/>
    </row>
    <row r="20" spans="1:11" s="25" customFormat="1" ht="19.5" customHeight="1">
      <c r="A20" s="8">
        <v>1</v>
      </c>
      <c r="B20" s="9" t="s">
        <v>16</v>
      </c>
      <c r="C20" s="52">
        <v>787520000000</v>
      </c>
      <c r="D20" s="52">
        <v>905656430434</v>
      </c>
      <c r="E20" s="42">
        <f t="shared" si="1"/>
        <v>1.1500107050411419</v>
      </c>
      <c r="F20" s="24"/>
      <c r="G20" s="24"/>
      <c r="H20" s="24"/>
      <c r="I20" s="24"/>
      <c r="J20" s="24"/>
      <c r="K20" s="24"/>
    </row>
    <row r="21" spans="1:11" s="25" customFormat="1" ht="19.5" customHeight="1">
      <c r="A21" s="8">
        <v>2</v>
      </c>
      <c r="B21" s="9" t="s">
        <v>17</v>
      </c>
      <c r="C21" s="52">
        <v>5415072000000</v>
      </c>
      <c r="D21" s="52">
        <v>5491614348057</v>
      </c>
      <c r="E21" s="42">
        <f t="shared" si="1"/>
        <v>1.0141350563865079</v>
      </c>
      <c r="F21" s="24"/>
      <c r="G21" s="24"/>
      <c r="H21" s="24"/>
      <c r="I21" s="24"/>
      <c r="J21" s="24"/>
      <c r="K21" s="24"/>
    </row>
    <row r="22" spans="1:11" s="25" customFormat="1" ht="19.5" customHeight="1">
      <c r="A22" s="8">
        <v>3</v>
      </c>
      <c r="B22" s="9" t="s">
        <v>18</v>
      </c>
      <c r="C22" s="52">
        <v>300000000</v>
      </c>
      <c r="D22" s="52">
        <v>332915150</v>
      </c>
      <c r="E22" s="42">
        <f t="shared" si="1"/>
        <v>1.1097171666666668</v>
      </c>
      <c r="F22" s="24"/>
      <c r="G22" s="24"/>
      <c r="H22" s="24"/>
      <c r="I22" s="24"/>
      <c r="J22" s="24"/>
      <c r="K22" s="24"/>
    </row>
    <row r="23" spans="1:11" ht="19.5" customHeight="1">
      <c r="A23" s="8">
        <v>4</v>
      </c>
      <c r="B23" s="9" t="s">
        <v>19</v>
      </c>
      <c r="C23" s="52">
        <v>1000000000</v>
      </c>
      <c r="D23" s="52">
        <v>1000000000</v>
      </c>
      <c r="E23" s="42">
        <f t="shared" si="1"/>
        <v>1</v>
      </c>
    </row>
    <row r="24" spans="1:11" ht="19.5" customHeight="1">
      <c r="A24" s="8">
        <v>5</v>
      </c>
      <c r="B24" s="9" t="s">
        <v>20</v>
      </c>
      <c r="C24" s="52">
        <v>154676000000</v>
      </c>
      <c r="D24" s="52"/>
      <c r="E24" s="1"/>
    </row>
    <row r="25" spans="1:11" ht="19.5" customHeight="1">
      <c r="A25" s="8">
        <v>6</v>
      </c>
      <c r="B25" s="9" t="s">
        <v>21</v>
      </c>
      <c r="C25" s="52"/>
      <c r="D25" s="52"/>
      <c r="E25" s="1"/>
      <c r="I25" s="33"/>
    </row>
    <row r="26" spans="1:11" s="25" customFormat="1" ht="19.5" customHeight="1">
      <c r="A26" s="16" t="s">
        <v>8</v>
      </c>
      <c r="B26" s="17" t="s">
        <v>22</v>
      </c>
      <c r="C26" s="51">
        <f>C27+C28</f>
        <v>1004713000000</v>
      </c>
      <c r="D26" s="51">
        <f>D27+D28</f>
        <v>985562974280</v>
      </c>
      <c r="E26" s="43">
        <f>D26/C26</f>
        <v>0.98093980497913336</v>
      </c>
      <c r="F26" s="24"/>
      <c r="G26" s="24"/>
      <c r="H26" s="24"/>
      <c r="I26" s="33"/>
      <c r="J26" s="24"/>
      <c r="K26" s="24"/>
    </row>
    <row r="27" spans="1:11" s="25" customFormat="1" ht="19.5" customHeight="1">
      <c r="A27" s="8">
        <v>1</v>
      </c>
      <c r="B27" s="9" t="s">
        <v>23</v>
      </c>
      <c r="C27" s="49"/>
      <c r="D27" s="49">
        <v>41322199992</v>
      </c>
      <c r="E27" s="1"/>
      <c r="F27" s="24"/>
      <c r="G27" s="24"/>
      <c r="H27" s="24"/>
      <c r="I27" s="33"/>
      <c r="J27" s="24"/>
      <c r="K27" s="24"/>
    </row>
    <row r="28" spans="1:11" s="25" customFormat="1" ht="19.5" customHeight="1">
      <c r="A28" s="8">
        <f>A27+1</f>
        <v>2</v>
      </c>
      <c r="B28" s="9" t="s">
        <v>24</v>
      </c>
      <c r="C28" s="52">
        <v>1004713000000</v>
      </c>
      <c r="D28" s="52">
        <v>944240774288</v>
      </c>
      <c r="E28" s="42">
        <f>D28/C28</f>
        <v>0.93981144295734209</v>
      </c>
      <c r="F28" s="24"/>
      <c r="G28" s="24"/>
      <c r="H28" s="24"/>
      <c r="I28" s="33"/>
      <c r="J28" s="24"/>
      <c r="K28" s="24"/>
    </row>
    <row r="29" spans="1:11" s="25" customFormat="1" ht="19.5" customHeight="1">
      <c r="A29" s="16" t="s">
        <v>11</v>
      </c>
      <c r="B29" s="17" t="s">
        <v>25</v>
      </c>
      <c r="C29" s="53"/>
      <c r="D29" s="51">
        <v>2040540998013</v>
      </c>
      <c r="E29" s="1"/>
      <c r="F29" s="24"/>
      <c r="G29" s="24"/>
      <c r="H29" s="24"/>
      <c r="I29" s="24"/>
      <c r="J29" s="24"/>
      <c r="K29" s="24"/>
    </row>
    <row r="30" spans="1:11" s="34" customFormat="1" ht="19.5" customHeight="1">
      <c r="A30" s="30" t="s">
        <v>26</v>
      </c>
      <c r="B30" s="31" t="s">
        <v>38</v>
      </c>
      <c r="C30" s="22"/>
      <c r="D30" s="54">
        <v>63618844587</v>
      </c>
      <c r="E30" s="32"/>
      <c r="F30" s="33"/>
      <c r="G30" s="33"/>
      <c r="H30" s="33"/>
      <c r="I30" s="24"/>
      <c r="J30" s="33"/>
      <c r="K30" s="33"/>
    </row>
    <row r="31" spans="1:11" s="37" customFormat="1" ht="19.5" customHeight="1">
      <c r="A31" s="30" t="s">
        <v>27</v>
      </c>
      <c r="B31" s="35" t="s">
        <v>44</v>
      </c>
      <c r="C31" s="54">
        <f>C32+C33</f>
        <v>13400000000</v>
      </c>
      <c r="D31" s="54">
        <f>D32+D33</f>
        <v>36312226000</v>
      </c>
      <c r="E31" s="46">
        <f>D31/C31</f>
        <v>2.7098676119402985</v>
      </c>
      <c r="F31" s="33"/>
      <c r="G31" s="33"/>
      <c r="H31" s="33"/>
      <c r="I31" s="24"/>
      <c r="J31" s="33"/>
      <c r="K31" s="33"/>
    </row>
    <row r="32" spans="1:11" s="37" customFormat="1" ht="19.5" customHeight="1">
      <c r="A32" s="38">
        <v>1</v>
      </c>
      <c r="B32" s="39" t="s">
        <v>28</v>
      </c>
      <c r="C32" s="22"/>
      <c r="D32" s="22"/>
      <c r="E32" s="36"/>
      <c r="F32" s="33"/>
      <c r="G32" s="33"/>
      <c r="H32" s="33"/>
      <c r="I32" s="24"/>
      <c r="J32" s="33"/>
      <c r="K32" s="33"/>
    </row>
    <row r="33" spans="1:11" s="37" customFormat="1" ht="34.5" customHeight="1">
      <c r="A33" s="38">
        <v>2</v>
      </c>
      <c r="B33" s="39" t="s">
        <v>29</v>
      </c>
      <c r="C33" s="55">
        <v>13400000000</v>
      </c>
      <c r="D33" s="56">
        <v>36312226000</v>
      </c>
      <c r="E33" s="44">
        <f>D33/C33</f>
        <v>2.7098676119402985</v>
      </c>
      <c r="F33" s="33"/>
      <c r="G33" s="33"/>
      <c r="H33" s="33"/>
      <c r="I33" s="24"/>
      <c r="J33" s="33"/>
      <c r="K33" s="33"/>
    </row>
    <row r="34" spans="1:11" s="25" customFormat="1" ht="19.5" customHeight="1">
      <c r="A34" s="16" t="s">
        <v>45</v>
      </c>
      <c r="B34" s="18" t="s">
        <v>30</v>
      </c>
      <c r="C34" s="51"/>
      <c r="D34" s="51">
        <v>3060607000</v>
      </c>
      <c r="E34" s="1"/>
      <c r="F34" s="24"/>
      <c r="G34" s="24"/>
      <c r="H34" s="24"/>
      <c r="I34" s="24"/>
      <c r="J34" s="24"/>
      <c r="K34" s="24"/>
    </row>
    <row r="35" spans="1:11" s="25" customFormat="1" ht="19.5" customHeight="1">
      <c r="A35" s="23">
        <v>1</v>
      </c>
      <c r="B35" s="26" t="s">
        <v>46</v>
      </c>
      <c r="C35" s="57"/>
      <c r="D35" s="40"/>
      <c r="E35" s="29"/>
      <c r="F35" s="24"/>
      <c r="G35" s="24"/>
      <c r="H35" s="24"/>
      <c r="I35" s="24"/>
      <c r="J35" s="24"/>
      <c r="K35" s="24"/>
    </row>
    <row r="36" spans="1:11" s="25" customFormat="1" ht="19.5" customHeight="1">
      <c r="A36" s="27">
        <v>2</v>
      </c>
      <c r="B36" s="28" t="s">
        <v>47</v>
      </c>
      <c r="C36" s="58"/>
      <c r="D36" s="40"/>
      <c r="E36" s="29"/>
      <c r="F36" s="24"/>
      <c r="G36" s="24"/>
      <c r="H36" s="24"/>
      <c r="I36" s="24"/>
      <c r="J36" s="24"/>
      <c r="K36" s="24"/>
    </row>
    <row r="37" spans="1:11" s="25" customFormat="1" ht="19.5" customHeight="1">
      <c r="A37" s="19" t="s">
        <v>39</v>
      </c>
      <c r="B37" s="20" t="s">
        <v>40</v>
      </c>
      <c r="C37" s="59">
        <v>49919095862</v>
      </c>
      <c r="D37" s="59">
        <v>21979702862</v>
      </c>
      <c r="E37" s="45">
        <f>D37/C37</f>
        <v>0.44030650961231949</v>
      </c>
      <c r="F37" s="24"/>
      <c r="G37" s="24"/>
      <c r="H37" s="24"/>
      <c r="I37" s="24"/>
      <c r="J37" s="24"/>
      <c r="K37" s="24"/>
    </row>
    <row r="38" spans="1:11" ht="18.75">
      <c r="A38" s="10"/>
      <c r="B38" s="25"/>
      <c r="C38" s="25"/>
      <c r="D38" s="25"/>
    </row>
    <row r="39" spans="1:11" ht="18.75">
      <c r="A39" s="10"/>
    </row>
  </sheetData>
  <mergeCells count="8">
    <mergeCell ref="C1:E1"/>
    <mergeCell ref="A4:E4"/>
    <mergeCell ref="D5:E5"/>
    <mergeCell ref="A6:A7"/>
    <mergeCell ref="B6:B7"/>
    <mergeCell ref="C6:C7"/>
    <mergeCell ref="D6:D7"/>
    <mergeCell ref="E6:E7"/>
  </mergeCells>
  <printOptions horizontalCentered="1"/>
  <pageMargins left="0.2" right="0.2" top="0.75" bottom="0.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8319E-5547-439F-9638-A999DAC97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09B600-A05D-4248-B65B-6DE3743B16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5CE20F-5C3B-4DBB-9FC0-4A281B867622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62</vt:lpstr>
      <vt:lpstr>'bieu 62'!Print_Area</vt:lpstr>
      <vt:lpstr>'bieu 62'!Print_Titles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2021-12-28T07:38:36Z</cp:lastPrinted>
  <dcterms:created xsi:type="dcterms:W3CDTF">2018-08-22T07:49:45Z</dcterms:created>
  <dcterms:modified xsi:type="dcterms:W3CDTF">2023-01-03T02:42:18Z</dcterms:modified>
</cp:coreProperties>
</file>