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4240" windowHeight="13140"/>
  </bookViews>
  <sheets>
    <sheet name="Sheet1" sheetId="1" r:id="rId1"/>
  </sheets>
  <definedNames>
    <definedName name="_xlnm.Print_Area" localSheetId="0">Sheet1!$A$1:$K$61</definedName>
    <definedName name="_xlnm.Print_Titles" localSheetId="0">Sheet1!$5:$7</definedName>
  </definedNames>
  <calcPr calcId="144525"/>
</workbook>
</file>

<file path=xl/calcChain.xml><?xml version="1.0" encoding="utf-8"?>
<calcChain xmlns="http://schemas.openxmlformats.org/spreadsheetml/2006/main">
  <c r="C9" i="1" l="1"/>
  <c r="D9" i="1"/>
  <c r="D27" i="1"/>
  <c r="F11" i="1" l="1"/>
  <c r="C11" i="1"/>
  <c r="J17" i="1" l="1"/>
  <c r="J20" i="1"/>
  <c r="K20" i="1"/>
  <c r="J22" i="1"/>
  <c r="K22" i="1"/>
  <c r="J23" i="1"/>
  <c r="J24" i="1"/>
  <c r="J25" i="1"/>
  <c r="J30" i="1"/>
  <c r="K30" i="1"/>
  <c r="J31" i="1"/>
  <c r="K31" i="1"/>
  <c r="J35" i="1"/>
  <c r="J36" i="1"/>
  <c r="J37" i="1"/>
  <c r="J38" i="1"/>
  <c r="J39" i="1"/>
  <c r="K39" i="1"/>
  <c r="J40" i="1"/>
  <c r="K40" i="1"/>
  <c r="J41" i="1"/>
  <c r="J42" i="1"/>
  <c r="J43" i="1"/>
  <c r="J44" i="1"/>
  <c r="K44" i="1"/>
  <c r="J46" i="1"/>
  <c r="K46" i="1"/>
  <c r="K47" i="1"/>
  <c r="J48" i="1"/>
  <c r="K48" i="1"/>
  <c r="C50" i="1"/>
  <c r="F44" i="1"/>
  <c r="C44" i="1"/>
  <c r="D34" i="1"/>
  <c r="D33" i="1" s="1"/>
  <c r="E34" i="1"/>
  <c r="E33" i="1" s="1"/>
  <c r="G34" i="1"/>
  <c r="G33" i="1" s="1"/>
  <c r="H34" i="1"/>
  <c r="H33" i="1" s="1"/>
  <c r="D29" i="1"/>
  <c r="E29" i="1"/>
  <c r="G29" i="1"/>
  <c r="H29" i="1"/>
  <c r="C29" i="1"/>
  <c r="F56" i="1"/>
  <c r="F57" i="1"/>
  <c r="F58" i="1"/>
  <c r="F59" i="1"/>
  <c r="F55" i="1"/>
  <c r="H51" i="1"/>
  <c r="H50" i="1" s="1"/>
  <c r="K50" i="1" s="1"/>
  <c r="G51" i="1"/>
  <c r="G50" i="1" s="1"/>
  <c r="J50" i="1" s="1"/>
  <c r="C47" i="1"/>
  <c r="F13" i="1"/>
  <c r="J29" i="1" l="1"/>
  <c r="K29" i="1"/>
  <c r="K33" i="1"/>
  <c r="J33" i="1"/>
  <c r="I44" i="1"/>
  <c r="K34" i="1"/>
  <c r="J34" i="1"/>
  <c r="H32" i="1"/>
  <c r="G32" i="1"/>
  <c r="D32" i="1"/>
  <c r="D28" i="1" s="1"/>
  <c r="E32" i="1"/>
  <c r="E28" i="1" s="1"/>
  <c r="F52" i="1"/>
  <c r="J16" i="1"/>
  <c r="F39" i="1"/>
  <c r="G28" i="1" l="1"/>
  <c r="J28" i="1" s="1"/>
  <c r="J32" i="1"/>
  <c r="H28" i="1"/>
  <c r="K28" i="1" s="1"/>
  <c r="K32" i="1"/>
  <c r="C35" i="1"/>
  <c r="C36" i="1"/>
  <c r="C37" i="1"/>
  <c r="C38" i="1"/>
  <c r="C39" i="1"/>
  <c r="I39" i="1" s="1"/>
  <c r="C40" i="1"/>
  <c r="C41" i="1"/>
  <c r="C42" i="1"/>
  <c r="C43" i="1"/>
  <c r="C46" i="1"/>
  <c r="C48" i="1"/>
  <c r="D10" i="1"/>
  <c r="D8" i="1" s="1"/>
  <c r="C34" i="1" l="1"/>
  <c r="C33" i="1" s="1"/>
  <c r="J11" i="1"/>
  <c r="K11" i="1"/>
  <c r="K16" i="1"/>
  <c r="F24" i="1"/>
  <c r="I24" i="1" s="1"/>
  <c r="F61" i="1"/>
  <c r="F25" i="1"/>
  <c r="F22" i="1"/>
  <c r="I22" i="1" s="1"/>
  <c r="F23" i="1"/>
  <c r="I23" i="1" s="1"/>
  <c r="F19" i="1"/>
  <c r="F17" i="1"/>
  <c r="I17" i="1" s="1"/>
  <c r="F16" i="1"/>
  <c r="F14" i="1"/>
  <c r="G10" i="1"/>
  <c r="G9" i="1" s="1"/>
  <c r="G8" i="1" s="1"/>
  <c r="H10" i="1"/>
  <c r="H9" i="1" s="1"/>
  <c r="H8" i="1" s="1"/>
  <c r="F49" i="1"/>
  <c r="F48" i="1"/>
  <c r="I48" i="1" s="1"/>
  <c r="F47" i="1"/>
  <c r="I47" i="1" s="1"/>
  <c r="F46" i="1"/>
  <c r="I46" i="1" s="1"/>
  <c r="F42" i="1"/>
  <c r="I42" i="1" s="1"/>
  <c r="F41" i="1"/>
  <c r="I41" i="1" s="1"/>
  <c r="F40" i="1"/>
  <c r="I40" i="1" s="1"/>
  <c r="F38" i="1"/>
  <c r="I38" i="1" s="1"/>
  <c r="F37" i="1"/>
  <c r="I37" i="1" s="1"/>
  <c r="F35" i="1"/>
  <c r="I35" i="1" s="1"/>
  <c r="F31" i="1"/>
  <c r="I31" i="1" s="1"/>
  <c r="C25" i="1"/>
  <c r="C27" i="1"/>
  <c r="E10" i="1"/>
  <c r="E9" i="1" l="1"/>
  <c r="E8" i="1" s="1"/>
  <c r="I25" i="1"/>
  <c r="C10" i="1"/>
  <c r="C32" i="1"/>
  <c r="C28" i="1" s="1"/>
  <c r="J10" i="1"/>
  <c r="F36" i="1"/>
  <c r="I36" i="1" s="1"/>
  <c r="I11" i="1"/>
  <c r="I16" i="1"/>
  <c r="F60" i="1"/>
  <c r="K10" i="1"/>
  <c r="F10" i="1"/>
  <c r="F20" i="1"/>
  <c r="I20" i="1" s="1"/>
  <c r="F54" i="1"/>
  <c r="C8" i="1" l="1"/>
  <c r="F9" i="1"/>
  <c r="I10" i="1"/>
  <c r="F43" i="1"/>
  <c r="I43" i="1" s="1"/>
  <c r="F30" i="1"/>
  <c r="I30" i="1" s="1"/>
  <c r="K9" i="1"/>
  <c r="F53" i="1"/>
  <c r="F51" i="1" s="1"/>
  <c r="F29" i="1" l="1"/>
  <c r="I29" i="1" s="1"/>
  <c r="F50" i="1"/>
  <c r="I50" i="1" s="1"/>
  <c r="F34" i="1"/>
  <c r="I34" i="1" s="1"/>
  <c r="K8" i="1"/>
  <c r="F33" i="1" l="1"/>
  <c r="I33" i="1" s="1"/>
  <c r="F32" i="1" l="1"/>
  <c r="I32" i="1" s="1"/>
  <c r="F28" i="1" l="1"/>
  <c r="F8" i="1" s="1"/>
  <c r="J8" i="1"/>
  <c r="J9" i="1"/>
  <c r="I28" i="1" l="1"/>
  <c r="I9" i="1"/>
  <c r="I8" i="1" l="1"/>
</calcChain>
</file>

<file path=xl/comments1.xml><?xml version="1.0" encoding="utf-8"?>
<comments xmlns="http://schemas.openxmlformats.org/spreadsheetml/2006/main">
  <authors>
    <author>Mr. Vu Hong Kiem</author>
  </authors>
  <commentList>
    <comment ref="C8" authorId="0">
      <text>
        <r>
          <rPr>
            <b/>
            <sz val="9"/>
            <color indexed="81"/>
            <rFont val="Tahoma"/>
            <family val="2"/>
          </rPr>
          <t>Cộng thêm chi trả nợ gốc 23 tỷ</t>
        </r>
      </text>
    </comment>
    <comment ref="D8" authorId="0">
      <text>
        <r>
          <rPr>
            <b/>
            <sz val="9"/>
            <color indexed="81"/>
            <rFont val="Tahoma"/>
            <family val="2"/>
          </rPr>
          <t>Cộng thêm chi trả nợ gốc 23 tỷ</t>
        </r>
        <r>
          <rPr>
            <sz val="9"/>
            <color indexed="81"/>
            <rFont val="Tahoma"/>
            <family val="2"/>
          </rPr>
          <t xml:space="preserve">
</t>
        </r>
      </text>
    </comment>
    <comment ref="F8" authorId="0">
      <text>
        <r>
          <rPr>
            <b/>
            <sz val="9"/>
            <color indexed="81"/>
            <rFont val="Tahoma"/>
            <family val="2"/>
          </rPr>
          <t>Cộng thêm Nộp NS cấp trên 379.596.069.808đ+Trả nợ gốc 35.678.434.000đ</t>
        </r>
      </text>
    </comment>
    <comment ref="G8" authorId="0">
      <text>
        <r>
          <rPr>
            <b/>
            <sz val="9"/>
            <color indexed="81"/>
            <rFont val="Tahoma"/>
            <family val="2"/>
          </rPr>
          <t>5.075.923trđ + Nộp NS cấp trên 101.334.048.253đ+Trả nợ gốc 35.678.434.000đ</t>
        </r>
        <r>
          <rPr>
            <sz val="9"/>
            <color indexed="81"/>
            <rFont val="Tahoma"/>
            <family val="2"/>
          </rPr>
          <t xml:space="preserve">
</t>
        </r>
      </text>
    </comment>
    <comment ref="H8" authorId="0">
      <text>
        <r>
          <rPr>
            <b/>
            <sz val="9"/>
            <color indexed="81"/>
            <rFont val="Tahoma"/>
            <family val="2"/>
          </rPr>
          <t>CỘng thêm chi BS cho ns cáp dưới 1.130.691.486.524đ + Nộp NS cấp trên 278.262.021.555đ</t>
        </r>
        <r>
          <rPr>
            <sz val="9"/>
            <color indexed="81"/>
            <rFont val="Tahoma"/>
            <family val="2"/>
          </rPr>
          <t xml:space="preserve">
</t>
        </r>
      </text>
    </comment>
    <comment ref="F9" authorId="0">
      <text>
        <r>
          <rPr>
            <b/>
            <sz val="9"/>
            <color indexed="81"/>
            <rFont val="Tahoma"/>
            <family val="2"/>
          </rPr>
          <t>Cộng thêm Chi nguồn đóng góp, ủng hộ 51.099.048.000đ</t>
        </r>
        <r>
          <rPr>
            <sz val="9"/>
            <color indexed="81"/>
            <rFont val="Tahoma"/>
            <family val="2"/>
          </rPr>
          <t xml:space="preserve">
</t>
        </r>
      </text>
    </comment>
    <comment ref="H9" authorId="0">
      <text>
        <r>
          <rPr>
            <b/>
            <sz val="9"/>
            <color indexed="81"/>
            <rFont val="Tahoma"/>
            <family val="2"/>
          </rPr>
          <t>Cộng thêm Chi nguồn đóng góp, ủng hộ 51.099.048.000đ</t>
        </r>
        <r>
          <rPr>
            <sz val="9"/>
            <color indexed="81"/>
            <rFont val="Tahoma"/>
            <family val="2"/>
          </rPr>
          <t xml:space="preserve">
</t>
        </r>
      </text>
    </comment>
  </commentList>
</comments>
</file>

<file path=xl/sharedStrings.xml><?xml version="1.0" encoding="utf-8"?>
<sst xmlns="http://schemas.openxmlformats.org/spreadsheetml/2006/main" count="94" uniqueCount="82">
  <si>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</si>
  <si>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</si>
  <si>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</si>
  <si>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</si>
  <si>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</si>
  <si>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</si>
  <si>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</si>
  <si>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</si>
  <si>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</si>
  <si>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</si>
  <si>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</si>
  <si>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</si>
  <si>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</si>
  <si>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</si>
  <si>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</si>
  <si>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nhiệm vụ</t>
  </si>
  <si>
    <t>C</t>
  </si>
  <si>
    <t>NGÂN SÁCH CẤP TỈNH</t>
  </si>
  <si>
    <t>-</t>
  </si>
  <si>
    <t>SO SÁNH (%)</t>
  </si>
  <si>
    <t>NSĐP</t>
  </si>
  <si>
    <t>NGÂN SÁCH HUYỆN</t>
  </si>
  <si>
    <t>Chi đầu tư phát triển</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</si>
  <si>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</si>
  <si>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</si>
  <si>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</si>
  <si>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</si>
  <si>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</si>
  <si>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</si>
  <si>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</si>
  <si>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</si>
  <si>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</si>
  <si>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</si>
  <si>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</si>
  <si>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</si>
  <si>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</si>
  <si>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</si>
  <si>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</si>
  <si>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CÂN ĐỐI NSĐP</t>
  </si>
  <si>
    <t>QUYẾT TOÁN</t>
  </si>
  <si>
    <t>BAO GỒM</t>
  </si>
  <si>
    <t>UBND TỈNH LAI CHÂU</t>
  </si>
  <si>
    <t>1</t>
  </si>
  <si>
    <t xml:space="preserve"> Chương trình MTQG giảm nghèo bền vững</t>
  </si>
  <si>
    <t xml:space="preserve">Chương trình MTQG xây dựng nông thôn mới </t>
  </si>
  <si>
    <t>Vốn sự nghiệp</t>
  </si>
  <si>
    <t>1.1</t>
  </si>
  <si>
    <t>1.2</t>
  </si>
  <si>
    <t>CTMT phát triển văn hóa</t>
  </si>
  <si>
    <t>CTMT giáo dục nghề nghiệp - việc làm và an toàn lao động</t>
  </si>
  <si>
    <t>CTMT phát triển hệ hệ thống trợ giúp xã hội</t>
  </si>
  <si>
    <t>Vốn Đầu tư XDCB</t>
  </si>
  <si>
    <t>Chi chương trình mục tiêu của Trung ương</t>
  </si>
  <si>
    <t>CTMT y tế - dân số</t>
  </si>
  <si>
    <t>CTMT đảm bảo trật tự ATGT, phòng cháy, chữa cháy,  phòng chống tội phạm về ma túy</t>
  </si>
  <si>
    <t>CTMT phát triển  lâm nghiệp bền vững</t>
  </si>
  <si>
    <t>CTMT công nghệ thông tin</t>
  </si>
  <si>
    <t>CTMT giáo dục vùng núi, vùng dân tộc thiểu số</t>
  </si>
  <si>
    <t>CTMT ứng phó với biến đổi khí hậu và tăng trưởng xanh</t>
  </si>
  <si>
    <t>Chi thực hiện một số mục tiêu nhiệm vụ khác</t>
  </si>
  <si>
    <t>Chi Đề án phát triển kinh tế -Xã hội vùng các dân tộc  Mảng, La Hủ, Cống theo Quyết định 1672/QĐ-TTg</t>
  </si>
  <si>
    <t xml:space="preserve"> KP thực hiện chính sách đặc thù hỗ trợ PTKT-XH vùng dân tộc thiểu số và miền núi giai đoạn 2017-2020 (QĐ 2085/QĐ-TTg)</t>
  </si>
  <si>
    <t>Kinh phí thực hiện đề án hỗ trợ, phát triển KT-XH các dân tộc Lự, Si La theo Quyết định 2086/QĐ-TTg</t>
  </si>
  <si>
    <t>Nguồn dự phòng ngân sách Trung ương (Khắc phục hậu quả mưa lũ )</t>
  </si>
  <si>
    <t>2.1</t>
  </si>
  <si>
    <t>Vốn trong nước</t>
  </si>
  <si>
    <t>Nguồn vốn phát triển kinh tế vùng</t>
  </si>
  <si>
    <t>Nguồn dự phòng Ngân sách trung ương</t>
  </si>
  <si>
    <t>Nguồn trái phiếu chính phủ</t>
  </si>
  <si>
    <t>2.2</t>
  </si>
  <si>
    <t xml:space="preserve"> Bằng nguồn vốn ngoài nước</t>
  </si>
  <si>
    <t>CHI CÁC CHƯƠNG TRÌNH MỤC TIÊU</t>
  </si>
  <si>
    <t>Đơn vị: Đồng</t>
  </si>
  <si>
    <t>Nguồn vốn hỗ trợ DTTS theo Quyết định số 2086/QĐ-TTg</t>
  </si>
  <si>
    <t>Kinh phí thực hiện chính sách đặc thù hỗ trợ phát triển kinh tế - xã hội vùng dân tộc thiểu số và miền núi giai đoạn 2017-2020 theo Quyết định 2085/QĐ-TTg của Thủ tướng Chính phủ Lai Châu</t>
  </si>
  <si>
    <t>Nguồn NSTW (dự phòng giai đoạn 2016-2020)</t>
  </si>
  <si>
    <t xml:space="preserve">'Kinh phí hỗ trợ của tỉnh Lào Cai </t>
  </si>
  <si>
    <t>KP hỗ trợ đền bù GPMB , rà phá bom mìn xây dựng cầu dân sinh và quản lý tài sản địa phương (dự án LRAMP)</t>
  </si>
  <si>
    <t>QUYẾT TOÁN CHI NGÂN SÁCH ĐỊA PHƯƠNG, CHI NGÂN SÁCH CẤP TỈNH 
VÀ CHI NGÂN SÁCH HUYỆN THEO CƠ CẤU CHI NĂM  2020</t>
  </si>
  <si>
    <t>Biểu số 64/CK-NSNN</t>
  </si>
  <si>
    <t>Chi các chương trình mục tiêu quốc gia</t>
  </si>
  <si>
    <t>(Kèm theo Quyết định số:        /QĐ-UBND ngày         /       /2021 của UBND tỉnh Lai Châu)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</si>
</sst>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quot;&quot;;_(@_)"/>
    <numFmt numFmtId="165" formatCode="_-&quot;£&quot;* #,##0_-;\-&quot;£&quot;* #,##0_-;_-&quot;£&quot;* &quot;-&quot;_-;_-@_-"/>
    <numFmt numFmtId="166" formatCode="_(* #,##0.0_);_(* \(#,##0.0\);_(* &quot;-&quot;_);_(@_)"/>
  </numFmts>
  <fonts count="31">
    <font>
      <sz val="11"/>
      <color theme="1"/>
      <name val="Calibri"/>
      <family val="2"/>
      <scheme val="minor"/>
    </font>
    <font>
      <sz val="12"/>
      <name val=".VnArial Narrow"/>
      <family val="2"/>
    </font>
    <font>
      <sz val="12"/>
      <name val=".VnArial Narrow"/>
      <family val="2"/>
    </font>
    <font>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3"/>
      <name val=".VnArial"/>
      <family val="2"/>
    </font>
    <font>
      <sz val="10"/>
      <name val="Arial"/>
      <family val="2"/>
    </font>
    <font>
      <sz val="10"/>
      <name val="Helv"/>
      <family val="2"/>
    </font>
    <font>
      <sz val="10"/>
      <name val="Times New Roman"/>
      <family val="1"/>
    </font>
    <font>
      <b/>
      <sz val="10"/>
      <name val="Times New Roman"/>
      <family val="1"/>
    </font>
    <font>
      <i/>
      <sz val="10"/>
      <name val="Times New Roman"/>
      <family val="1"/>
    </font>
    <font>
      <b/>
      <sz val="12"/>
      <name val="Times New Roman"/>
      <family val="1"/>
    </font>
    <font>
      <i/>
      <sz val="12"/>
      <name val="Times New Roman"/>
      <family val="1"/>
    </font>
    <font>
      <b/>
      <sz val="9"/>
      <name val="Times New Roman"/>
      <family val="1"/>
    </font>
    <font>
      <i/>
      <sz val="9"/>
      <name val="Times New Roman"/>
      <family val="1"/>
    </font>
    <font>
      <sz val="9"/>
      <name val="Times New Roman"/>
      <family val="1"/>
    </font>
    <font>
      <b/>
      <i/>
      <sz val="9"/>
      <name val="Times New Roman"/>
      <family val="1"/>
    </font>
    <font>
      <b/>
      <i/>
      <sz val="10"/>
      <name val="Times New Roman"/>
      <family val="1"/>
    </font>
    <font>
      <b/>
      <sz val="14"/>
      <name val="Times New Roman"/>
      <family val="1"/>
    </font>
    <font>
      <sz val="16"/>
      <name val="Times New Roman"/>
      <family val="1"/>
    </font>
    <font>
      <i/>
      <sz val="14"/>
      <name val="Times New Roman"/>
      <family val="1"/>
    </font>
    <font>
      <i/>
      <sz val="11"/>
      <name val="Times New Roman"/>
      <family val="1"/>
    </font>
    <font>
      <b/>
      <sz val="12"/>
      <name val="Times New Romanh"/>
    </font>
    <font>
      <b/>
      <sz val="10"/>
      <name val="Times New Romanh"/>
    </font>
    <font>
      <sz val="14"/>
      <name val="Times New Roman"/>
      <family val="1"/>
    </font>
    <font>
      <sz val="9"/>
      <color indexed="81"/>
      <name val="Tahoma"/>
      <family val="2"/>
    </font>
    <font>
      <b/>
      <sz val="9"/>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7">
    <xf numFmtId="0" fontId="0" fillId="0" borderId="0"/>
    <xf numFmtId="43" fontId="7" fillId="0" borderId="0" applyFont="0" applyFill="0" applyBorder="0" applyAlignment="0" applyProtection="0"/>
    <xf numFmtId="44" fontId="7" fillId="0" borderId="0" applyFont="0" applyFill="0" applyBorder="0" applyAlignment="0" applyProtection="0"/>
    <xf numFmtId="164" fontId="6" fillId="0" borderId="0" applyFont="0" applyFill="0" applyBorder="0" applyAlignment="0" applyProtection="0"/>
    <xf numFmtId="0" fontId="4" fillId="0" borderId="0"/>
    <xf numFmtId="0" fontId="5" fillId="0" borderId="0"/>
    <xf numFmtId="0" fontId="2" fillId="0" borderId="0"/>
    <xf numFmtId="0" fontId="8" fillId="0" borderId="0"/>
    <xf numFmtId="0" fontId="4" fillId="0" borderId="0"/>
    <xf numFmtId="0" fontId="7" fillId="0" borderId="0"/>
    <xf numFmtId="0" fontId="1" fillId="0" borderId="0"/>
    <xf numFmtId="165" fontId="9" fillId="0" borderId="7">
      <alignment horizontal="right" vertical="center"/>
    </xf>
    <xf numFmtId="0" fontId="5" fillId="0" borderId="0"/>
    <xf numFmtId="43" fontId="10" fillId="0" borderId="0" applyFont="0" applyFill="0" applyBorder="0" applyAlignment="0" applyProtection="0"/>
    <xf numFmtId="0" fontId="11" fillId="0" borderId="0"/>
    <xf numFmtId="0" fontId="3" fillId="0" borderId="0"/>
    <xf numFmtId="0" fontId="1" fillId="0" borderId="0"/>
  </cellStyleXfs>
  <cellXfs count="104">
    <xf numFmtId="0" fontId="0" fillId="0" borderId="0" xfId="0"/>
    <xf numFmtId="3" fontId="12" fillId="0" borderId="0" xfId="0" applyNumberFormat="1" applyFont="1" applyAlignment="1">
      <alignment vertical="center"/>
    </xf>
    <xf numFmtId="3" fontId="14" fillId="0" borderId="0" xfId="0" applyNumberFormat="1" applyFont="1" applyAlignment="1">
      <alignment vertical="center"/>
    </xf>
    <xf numFmtId="3" fontId="13" fillId="2" borderId="2" xfId="0" applyNumberFormat="1" applyFont="1" applyFill="1" applyBorder="1" applyAlignment="1">
      <alignment horizontal="right" vertical="center" wrapText="1"/>
    </xf>
    <xf numFmtId="3" fontId="13" fillId="0" borderId="2" xfId="0" applyNumberFormat="1" applyFont="1" applyBorder="1" applyAlignment="1">
      <alignment horizontal="right" vertical="center" wrapText="1"/>
    </xf>
    <xf numFmtId="0" fontId="15" fillId="0" borderId="0" xfId="0" applyFont="1" applyFill="1" applyAlignment="1">
      <alignment horizontal="left"/>
    </xf>
    <xf numFmtId="0" fontId="15" fillId="0" borderId="0" xfId="0" applyFont="1" applyFill="1" applyAlignment="1">
      <alignment horizontal="centerContinuous"/>
    </xf>
    <xf numFmtId="0" fontId="3" fillId="0" borderId="0" xfId="0" applyFont="1" applyFill="1"/>
    <xf numFmtId="0" fontId="15" fillId="0" borderId="0" xfId="0" applyFont="1" applyFill="1" applyAlignment="1">
      <alignment horizontal="centerContinuous" wrapText="1"/>
    </xf>
    <xf numFmtId="0" fontId="22" fillId="0" borderId="0" xfId="0" applyFont="1" applyFill="1" applyAlignment="1">
      <alignment horizontal="centerContinuous" wrapText="1"/>
    </xf>
    <xf numFmtId="0" fontId="23" fillId="0" borderId="0" xfId="0" applyFont="1" applyFill="1" applyAlignment="1">
      <alignment horizontal="centerContinuous"/>
    </xf>
    <xf numFmtId="0" fontId="24" fillId="0" borderId="0" xfId="0" applyFont="1" applyFill="1" applyAlignment="1">
      <alignment horizontal="left"/>
    </xf>
    <xf numFmtId="0" fontId="24" fillId="0" borderId="10" xfId="0" applyFont="1" applyFill="1" applyBorder="1" applyAlignment="1">
      <alignment horizontal="left"/>
    </xf>
    <xf numFmtId="3" fontId="13" fillId="2" borderId="10" xfId="0" applyNumberFormat="1" applyFont="1" applyFill="1" applyBorder="1" applyAlignment="1">
      <alignment horizontal="right" vertical="center" wrapText="1"/>
    </xf>
    <xf numFmtId="0" fontId="25" fillId="0" borderId="0" xfId="0" applyFont="1" applyFill="1" applyBorder="1" applyAlignment="1">
      <alignment horizontal="right"/>
    </xf>
    <xf numFmtId="0" fontId="12" fillId="0" borderId="0" xfId="0" applyFont="1" applyFill="1"/>
    <xf numFmtId="41" fontId="13" fillId="0" borderId="1" xfId="0" applyNumberFormat="1" applyFont="1" applyBorder="1" applyAlignment="1">
      <alignment horizontal="center" vertical="center" wrapText="1"/>
    </xf>
    <xf numFmtId="41" fontId="13" fillId="0" borderId="1" xfId="0" applyNumberFormat="1" applyFont="1" applyBorder="1" applyAlignment="1">
      <alignment horizontal="left" vertical="center" wrapText="1"/>
    </xf>
    <xf numFmtId="3" fontId="13" fillId="2" borderId="1" xfId="0" applyNumberFormat="1" applyFont="1" applyFill="1" applyBorder="1" applyAlignment="1">
      <alignment horizontal="right" vertical="center" wrapText="1"/>
    </xf>
    <xf numFmtId="9" fontId="13" fillId="0" borderId="1" xfId="0" applyNumberFormat="1" applyFont="1" applyBorder="1" applyAlignment="1">
      <alignment horizontal="right" vertical="center"/>
    </xf>
    <xf numFmtId="3" fontId="13" fillId="0" borderId="0" xfId="0" applyNumberFormat="1" applyFont="1" applyAlignment="1">
      <alignment vertical="center"/>
    </xf>
    <xf numFmtId="41" fontId="13" fillId="0" borderId="2" xfId="0" applyNumberFormat="1" applyFont="1" applyBorder="1" applyAlignment="1">
      <alignment horizontal="center" vertical="center" wrapText="1"/>
    </xf>
    <xf numFmtId="41" fontId="13" fillId="0" borderId="2" xfId="0" applyNumberFormat="1" applyFont="1" applyBorder="1" applyAlignment="1">
      <alignment horizontal="left" vertical="center" wrapText="1"/>
    </xf>
    <xf numFmtId="9" fontId="13" fillId="0" borderId="2" xfId="0" applyNumberFormat="1" applyFont="1" applyBorder="1" applyAlignment="1">
      <alignment horizontal="right" vertical="center"/>
    </xf>
    <xf numFmtId="3" fontId="13" fillId="0" borderId="2" xfId="0" applyNumberFormat="1" applyFont="1" applyBorder="1" applyAlignment="1">
      <alignment horizontal="right" vertical="center"/>
    </xf>
    <xf numFmtId="0" fontId="3" fillId="0" borderId="2" xfId="0" applyFont="1" applyFill="1" applyBorder="1" applyAlignment="1">
      <alignment horizontal="center" vertical="center"/>
    </xf>
    <xf numFmtId="41" fontId="12" fillId="0" borderId="2" xfId="0" applyNumberFormat="1" applyFont="1" applyBorder="1" applyAlignment="1">
      <alignment horizontal="left" vertical="center" wrapText="1"/>
    </xf>
    <xf numFmtId="3" fontId="12" fillId="2" borderId="2" xfId="0" applyNumberFormat="1" applyFont="1" applyFill="1" applyBorder="1" applyAlignment="1">
      <alignment horizontal="right" vertical="center" wrapText="1"/>
    </xf>
    <xf numFmtId="3" fontId="12" fillId="0" borderId="2" xfId="0" applyNumberFormat="1" applyFont="1" applyBorder="1" applyAlignment="1">
      <alignment horizontal="right" vertical="center" wrapText="1"/>
    </xf>
    <xf numFmtId="9" fontId="12" fillId="0" borderId="2" xfId="0" applyNumberFormat="1" applyFont="1" applyBorder="1" applyAlignment="1">
      <alignment horizontal="right" vertical="center"/>
    </xf>
    <xf numFmtId="41" fontId="12" fillId="0" borderId="2" xfId="0" applyNumberFormat="1" applyFont="1" applyBorder="1" applyAlignment="1">
      <alignment horizontal="center" vertical="center" wrapText="1"/>
    </xf>
    <xf numFmtId="3" fontId="12" fillId="0" borderId="2" xfId="0" applyNumberFormat="1" applyFont="1" applyBorder="1" applyAlignment="1">
      <alignment horizontal="right" vertical="center"/>
    </xf>
    <xf numFmtId="41" fontId="14" fillId="0" borderId="2" xfId="0" applyNumberFormat="1" applyFont="1" applyBorder="1" applyAlignment="1">
      <alignment horizontal="center" vertical="center" wrapText="1"/>
    </xf>
    <xf numFmtId="41" fontId="14" fillId="0" borderId="2" xfId="0" applyNumberFormat="1" applyFont="1" applyBorder="1" applyAlignment="1">
      <alignment horizontal="left" vertical="center" wrapText="1"/>
    </xf>
    <xf numFmtId="3" fontId="14" fillId="2" borderId="2" xfId="0" applyNumberFormat="1" applyFont="1" applyFill="1" applyBorder="1" applyAlignment="1">
      <alignment horizontal="right" vertical="center" wrapText="1"/>
    </xf>
    <xf numFmtId="3" fontId="14" fillId="0" borderId="2" xfId="0" applyNumberFormat="1" applyFont="1" applyBorder="1" applyAlignment="1">
      <alignment horizontal="right" vertical="center" wrapText="1"/>
    </xf>
    <xf numFmtId="3" fontId="14" fillId="0" borderId="2" xfId="0" applyNumberFormat="1" applyFont="1" applyBorder="1" applyAlignment="1">
      <alignment horizontal="right" vertical="center"/>
    </xf>
    <xf numFmtId="9" fontId="14" fillId="0" borderId="2" xfId="0" applyNumberFormat="1" applyFont="1" applyBorder="1" applyAlignment="1">
      <alignment horizontal="right" vertical="center"/>
    </xf>
    <xf numFmtId="0" fontId="26" fillId="0" borderId="2" xfId="0" applyFont="1" applyBorder="1" applyAlignment="1">
      <alignment horizontal="center" vertical="center" wrapText="1"/>
    </xf>
    <xf numFmtId="0" fontId="26" fillId="0" borderId="2" xfId="0" applyFont="1" applyBorder="1" applyAlignment="1">
      <alignment horizontal="left" vertical="center" wrapText="1"/>
    </xf>
    <xf numFmtId="3" fontId="15" fillId="0" borderId="0" xfId="0" applyNumberFormat="1" applyFont="1" applyAlignment="1">
      <alignment vertical="center"/>
    </xf>
    <xf numFmtId="3" fontId="17" fillId="2" borderId="2" xfId="0" applyNumberFormat="1" applyFont="1" applyFill="1" applyBorder="1" applyAlignment="1">
      <alignment horizontal="right" vertical="center" wrapText="1"/>
    </xf>
    <xf numFmtId="41" fontId="21" fillId="0" borderId="2" xfId="0" quotePrefix="1" applyNumberFormat="1" applyFont="1" applyBorder="1" applyAlignment="1">
      <alignment horizontal="center" vertical="center" wrapText="1"/>
    </xf>
    <xf numFmtId="41" fontId="21" fillId="0" borderId="2" xfId="0" applyNumberFormat="1" applyFont="1" applyBorder="1" applyAlignment="1">
      <alignment horizontal="left" vertical="center" wrapText="1"/>
    </xf>
    <xf numFmtId="3" fontId="20" fillId="2" borderId="2" xfId="0" applyNumberFormat="1" applyFont="1" applyFill="1" applyBorder="1" applyAlignment="1">
      <alignment horizontal="right" vertical="center" wrapText="1"/>
    </xf>
    <xf numFmtId="9" fontId="21" fillId="0" borderId="2" xfId="0" applyNumberFormat="1" applyFont="1" applyBorder="1" applyAlignment="1">
      <alignment horizontal="right" vertical="center"/>
    </xf>
    <xf numFmtId="3" fontId="21" fillId="0" borderId="0" xfId="0" applyNumberFormat="1" applyFont="1" applyAlignment="1">
      <alignment vertical="center"/>
    </xf>
    <xf numFmtId="41" fontId="20" fillId="0" borderId="2" xfId="0" applyNumberFormat="1" applyFont="1" applyBorder="1" applyAlignment="1">
      <alignment horizontal="right" vertical="center" wrapText="1"/>
    </xf>
    <xf numFmtId="41" fontId="20" fillId="0" borderId="2" xfId="0" applyNumberFormat="1" applyFont="1" applyBorder="1" applyAlignment="1">
      <alignment horizontal="left" vertical="center" wrapText="1"/>
    </xf>
    <xf numFmtId="3" fontId="20" fillId="0" borderId="2" xfId="0" applyNumberFormat="1" applyFont="1" applyBorder="1" applyAlignment="1">
      <alignment horizontal="right" vertical="center"/>
    </xf>
    <xf numFmtId="41" fontId="19" fillId="3" borderId="2" xfId="0" applyNumberFormat="1" applyFont="1" applyFill="1" applyBorder="1" applyAlignment="1">
      <alignment horizontal="right" vertical="center" wrapText="1"/>
    </xf>
    <xf numFmtId="41" fontId="19" fillId="3" borderId="2" xfId="0" applyNumberFormat="1" applyFont="1" applyFill="1" applyBorder="1" applyAlignment="1">
      <alignment horizontal="left" vertical="center" wrapText="1"/>
    </xf>
    <xf numFmtId="3" fontId="19" fillId="3" borderId="2" xfId="0" applyNumberFormat="1" applyFont="1" applyFill="1" applyBorder="1" applyAlignment="1">
      <alignment horizontal="right" vertical="center" wrapText="1"/>
    </xf>
    <xf numFmtId="41" fontId="20" fillId="3" borderId="2" xfId="0" applyNumberFormat="1" applyFont="1" applyFill="1" applyBorder="1" applyAlignment="1">
      <alignment horizontal="right" vertical="center" wrapText="1"/>
    </xf>
    <xf numFmtId="41" fontId="20" fillId="3" borderId="2" xfId="0" applyNumberFormat="1" applyFont="1" applyFill="1" applyBorder="1" applyAlignment="1">
      <alignment horizontal="left" vertical="center" wrapText="1"/>
    </xf>
    <xf numFmtId="3" fontId="20" fillId="3" borderId="2" xfId="0" applyNumberFormat="1" applyFont="1" applyFill="1" applyBorder="1" applyAlignment="1">
      <alignment horizontal="right" vertical="center"/>
    </xf>
    <xf numFmtId="41" fontId="19" fillId="3" borderId="2" xfId="0" quotePrefix="1" applyNumberFormat="1" applyFont="1" applyFill="1" applyBorder="1" applyAlignment="1">
      <alignment horizontal="right" vertical="center" wrapText="1"/>
    </xf>
    <xf numFmtId="41" fontId="12" fillId="3" borderId="2" xfId="0" applyNumberFormat="1" applyFont="1" applyFill="1" applyBorder="1" applyAlignment="1">
      <alignment horizontal="left" vertical="center" wrapText="1"/>
    </xf>
    <xf numFmtId="41" fontId="20" fillId="0" borderId="2" xfId="0" quotePrefix="1" applyNumberFormat="1" applyFont="1" applyBorder="1" applyAlignment="1">
      <alignment horizontal="right" vertical="center" wrapText="1"/>
    </xf>
    <xf numFmtId="3" fontId="20" fillId="0" borderId="2" xfId="0" applyNumberFormat="1" applyFont="1" applyBorder="1" applyAlignment="1">
      <alignment horizontal="right" vertical="center" wrapText="1"/>
    </xf>
    <xf numFmtId="166" fontId="20" fillId="0" borderId="2" xfId="0" quotePrefix="1" applyNumberFormat="1" applyFont="1" applyBorder="1" applyAlignment="1">
      <alignment horizontal="right" vertical="center" wrapText="1"/>
    </xf>
    <xf numFmtId="0" fontId="20" fillId="0" borderId="2" xfId="0" applyFont="1" applyBorder="1" applyAlignment="1">
      <alignment vertical="center"/>
    </xf>
    <xf numFmtId="41" fontId="19" fillId="0" borderId="2" xfId="0" applyNumberFormat="1" applyFont="1" applyBorder="1" applyAlignment="1">
      <alignment horizontal="center" vertical="center" wrapText="1"/>
    </xf>
    <xf numFmtId="41" fontId="19" fillId="0" borderId="2" xfId="0" applyNumberFormat="1" applyFont="1" applyBorder="1" applyAlignment="1">
      <alignment horizontal="left" vertical="center" wrapText="1"/>
    </xf>
    <xf numFmtId="3" fontId="19" fillId="0" borderId="2" xfId="0" applyNumberFormat="1" applyFont="1" applyBorder="1" applyAlignment="1">
      <alignment horizontal="right" vertical="center" wrapText="1"/>
    </xf>
    <xf numFmtId="3" fontId="19" fillId="0" borderId="2" xfId="0" applyNumberFormat="1" applyFont="1" applyBorder="1" applyAlignment="1">
      <alignment horizontal="right" vertical="center"/>
    </xf>
    <xf numFmtId="0" fontId="20" fillId="0" borderId="2" xfId="0" applyFont="1" applyBorder="1" applyAlignment="1">
      <alignment horizontal="left" vertical="center" wrapText="1"/>
    </xf>
    <xf numFmtId="3" fontId="20" fillId="3" borderId="2" xfId="0" applyNumberFormat="1" applyFont="1" applyFill="1" applyBorder="1" applyAlignment="1">
      <alignment horizontal="right" vertical="center" wrapText="1"/>
    </xf>
    <xf numFmtId="3" fontId="21" fillId="0" borderId="2" xfId="0" applyNumberFormat="1" applyFont="1" applyBorder="1" applyAlignment="1">
      <alignment horizontal="right" vertical="center"/>
    </xf>
    <xf numFmtId="3" fontId="13" fillId="0" borderId="10" xfId="0" applyNumberFormat="1" applyFont="1" applyBorder="1" applyAlignment="1">
      <alignment vertical="center"/>
    </xf>
    <xf numFmtId="0" fontId="28" fillId="0" borderId="0" xfId="0" applyFont="1" applyFill="1"/>
    <xf numFmtId="3" fontId="18" fillId="0" borderId="2" xfId="0" applyNumberFormat="1" applyFont="1" applyFill="1" applyBorder="1" applyAlignment="1">
      <alignment horizontal="right" vertical="center" wrapText="1"/>
    </xf>
    <xf numFmtId="3" fontId="17" fillId="0" borderId="2" xfId="0" applyNumberFormat="1" applyFont="1" applyBorder="1" applyAlignment="1">
      <alignment horizontal="right" vertical="center"/>
    </xf>
    <xf numFmtId="3" fontId="19" fillId="2" borderId="2" xfId="0" applyNumberFormat="1" applyFont="1" applyFill="1" applyBorder="1" applyAlignment="1">
      <alignment horizontal="right" vertical="center" wrapText="1"/>
    </xf>
    <xf numFmtId="3" fontId="17" fillId="0" borderId="2" xfId="0" applyNumberFormat="1" applyFont="1" applyBorder="1" applyAlignment="1">
      <alignment horizontal="right" vertical="center" wrapText="1"/>
    </xf>
    <xf numFmtId="41" fontId="12" fillId="0" borderId="2" xfId="0" applyNumberFormat="1" applyFont="1" applyFill="1" applyBorder="1" applyAlignment="1">
      <alignment horizontal="justify" vertical="center" wrapText="1"/>
    </xf>
    <xf numFmtId="41" fontId="12" fillId="3" borderId="2" xfId="0" applyNumberFormat="1" applyFont="1" applyFill="1" applyBorder="1" applyAlignment="1">
      <alignment horizontal="justify" vertical="center" wrapText="1"/>
    </xf>
    <xf numFmtId="3" fontId="19" fillId="3" borderId="2" xfId="0" applyNumberFormat="1" applyFont="1" applyFill="1" applyBorder="1" applyAlignment="1">
      <alignment horizontal="justify" vertical="center" wrapText="1"/>
    </xf>
    <xf numFmtId="3" fontId="19" fillId="3" borderId="2" xfId="0" applyNumberFormat="1" applyFont="1" applyFill="1" applyBorder="1" applyAlignment="1">
      <alignment horizontal="left" vertical="center" wrapText="1"/>
    </xf>
    <xf numFmtId="3" fontId="18" fillId="2" borderId="2" xfId="0" applyNumberFormat="1" applyFont="1" applyFill="1" applyBorder="1" applyAlignment="1">
      <alignment horizontal="right" vertical="center" wrapText="1"/>
    </xf>
    <xf numFmtId="3" fontId="13" fillId="0" borderId="3" xfId="0" applyNumberFormat="1" applyFont="1" applyBorder="1" applyAlignment="1">
      <alignment horizontal="right" vertical="center"/>
    </xf>
    <xf numFmtId="3" fontId="17" fillId="0" borderId="3" xfId="0" applyNumberFormat="1" applyFont="1" applyBorder="1" applyAlignment="1">
      <alignment horizontal="right" vertical="center"/>
    </xf>
    <xf numFmtId="4" fontId="12" fillId="0" borderId="2" xfId="11" applyNumberFormat="1" applyFont="1" applyBorder="1" applyAlignment="1">
      <alignment vertical="center" wrapText="1"/>
    </xf>
    <xf numFmtId="41" fontId="12" fillId="0" borderId="2" xfId="0" quotePrefix="1" applyNumberFormat="1" applyFont="1" applyBorder="1" applyAlignment="1">
      <alignment horizontal="center" vertical="center" wrapText="1"/>
    </xf>
    <xf numFmtId="3" fontId="12" fillId="0" borderId="2" xfId="11" applyNumberFormat="1" applyFont="1" applyBorder="1" applyAlignment="1">
      <alignment horizontal="left" vertical="center" wrapText="1" shrinkToFit="1"/>
    </xf>
    <xf numFmtId="41" fontId="18" fillId="3" borderId="2" xfId="0" applyNumberFormat="1" applyFont="1" applyFill="1" applyBorder="1" applyAlignment="1">
      <alignment horizontal="right" vertical="center" wrapText="1"/>
    </xf>
    <xf numFmtId="41" fontId="18" fillId="3" borderId="2" xfId="0" applyNumberFormat="1" applyFont="1" applyFill="1" applyBorder="1" applyAlignment="1">
      <alignment horizontal="left" vertical="center" wrapText="1"/>
    </xf>
    <xf numFmtId="3" fontId="18" fillId="3" borderId="2" xfId="0" applyNumberFormat="1" applyFont="1" applyFill="1" applyBorder="1" applyAlignment="1">
      <alignment horizontal="right" vertical="center"/>
    </xf>
    <xf numFmtId="0" fontId="27" fillId="0" borderId="3" xfId="0" applyFont="1" applyBorder="1" applyAlignment="1">
      <alignment horizontal="center" vertical="center" wrapText="1"/>
    </xf>
    <xf numFmtId="0" fontId="13" fillId="0" borderId="3" xfId="0" applyFont="1" applyBorder="1" applyAlignment="1">
      <alignment vertical="center"/>
    </xf>
    <xf numFmtId="3" fontId="13" fillId="2" borderId="3" xfId="0" applyNumberFormat="1" applyFont="1" applyFill="1" applyBorder="1" applyAlignment="1">
      <alignment horizontal="right" vertical="center" wrapText="1"/>
    </xf>
    <xf numFmtId="3" fontId="13" fillId="0" borderId="3" xfId="0" applyNumberFormat="1" applyFont="1" applyBorder="1" applyAlignment="1">
      <alignment horizontal="right" vertical="center" wrapText="1"/>
    </xf>
    <xf numFmtId="9" fontId="14" fillId="0" borderId="3" xfId="0" applyNumberFormat="1" applyFont="1" applyBorder="1" applyAlignment="1">
      <alignment horizontal="right" vertical="center"/>
    </xf>
    <xf numFmtId="0" fontId="16" fillId="0" borderId="0" xfId="0" applyFont="1" applyFill="1" applyAlignment="1">
      <alignment horizontal="right"/>
    </xf>
    <xf numFmtId="0" fontId="16" fillId="0" borderId="0" xfId="0" applyNumberFormat="1" applyFont="1" applyFill="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cellXfs>
  <cellStyles count="17">
    <cellStyle name="Comma 10" xfId="13"/>
    <cellStyle name="Comma 2" xfId="1"/>
    <cellStyle name="Currency 2" xfId="2"/>
    <cellStyle name="HAI" xfId="3"/>
    <cellStyle name="Normal" xfId="0" builtinId="0"/>
    <cellStyle name="Normal 11" xfId="12"/>
    <cellStyle name="Normal 2" xfId="4"/>
    <cellStyle name="Normal 3" xfId="5"/>
    <cellStyle name="Normal 4" xfId="6"/>
    <cellStyle name="Normal 4 2" xfId="16"/>
    <cellStyle name="Normal 5" xfId="7"/>
    <cellStyle name="Normal 6" xfId="8"/>
    <cellStyle name="Normal 7" xfId="9"/>
    <cellStyle name="Normal 8" xfId="10"/>
    <cellStyle name="Normal 9" xfId="15"/>
    <cellStyle name="Style 1" xfId="14"/>
    <cellStyle name="T_09c_PhandienNhaso9_bieu ke hoach dau thau truong mam non SKH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tabSelected="1" zoomScale="90" zoomScaleNormal="90" workbookViewId="0">
      <pane xSplit="3" ySplit="10" topLeftCell="D55" activePane="bottomRight" state="frozen"/>
      <selection pane="topRight" activeCell="D1" sqref="D1"/>
      <selection pane="bottomLeft" activeCell="A11" sqref="A11"/>
      <selection pane="bottomRight" sqref="A1:K61"/>
    </sheetView>
  </sheetViews>
  <sheetFormatPr defaultRowHeight="15.75"/>
  <cols>
    <col min="1" max="1" width="5.140625" style="7" customWidth="1"/>
    <col min="2" max="2" width="34.5703125" style="7" customWidth="1"/>
    <col min="3" max="5" width="17.140625" style="7" customWidth="1"/>
    <col min="6" max="6" width="17.7109375" style="7" customWidth="1"/>
    <col min="7" max="7" width="17.140625" style="7" customWidth="1"/>
    <col min="8" max="8" width="16.28515625" style="7" customWidth="1"/>
    <col min="9" max="9" width="7.28515625" style="7" customWidth="1"/>
    <col min="10" max="11" width="8" style="7" customWidth="1"/>
    <col min="12" max="16384" width="9.140625" style="7"/>
  </cols>
  <sheetData>
    <row r="1" spans="1:11" ht="21" customHeight="1">
      <c r="A1" s="5" t="s">
        <v>41</v>
      </c>
      <c r="B1" s="6"/>
      <c r="C1" s="6"/>
      <c r="D1" s="6"/>
      <c r="E1" s="6"/>
      <c r="F1" s="6"/>
      <c r="G1" s="93" t="s">
        <v>79</v>
      </c>
      <c r="H1" s="93"/>
      <c r="I1" s="93"/>
      <c r="J1" s="93"/>
      <c r="K1" s="93"/>
    </row>
    <row r="2" spans="1:11" ht="32.25" customHeight="1">
      <c r="A2" s="8" t="s">
        <v>78</v>
      </c>
      <c r="B2" s="9"/>
      <c r="C2" s="9"/>
      <c r="D2" s="9"/>
      <c r="E2" s="9"/>
      <c r="F2" s="9"/>
      <c r="G2" s="9"/>
      <c r="H2" s="9"/>
      <c r="I2" s="9"/>
      <c r="J2" s="9"/>
      <c r="K2" s="10"/>
    </row>
    <row r="3" spans="1:11" ht="21" customHeight="1">
      <c r="A3" s="94" t="s">
        <v>81</v>
      </c>
      <c r="B3" s="94"/>
      <c r="C3" s="94"/>
      <c r="D3" s="94"/>
      <c r="E3" s="94"/>
      <c r="F3" s="94"/>
      <c r="G3" s="94"/>
      <c r="H3" s="94"/>
      <c r="I3" s="94"/>
      <c r="J3" s="94"/>
      <c r="K3" s="94"/>
    </row>
    <row r="4" spans="1:11" ht="19.5" customHeight="1">
      <c r="A4" s="11"/>
      <c r="B4" s="12"/>
      <c r="C4" s="13"/>
      <c r="D4" s="13"/>
      <c r="E4" s="13"/>
      <c r="F4" s="13"/>
      <c r="G4" s="13"/>
      <c r="H4" s="13"/>
      <c r="I4" s="11"/>
      <c r="J4" s="11"/>
      <c r="K4" s="14" t="s">
        <v>72</v>
      </c>
    </row>
    <row r="5" spans="1:11" s="15" customFormat="1" ht="21.6" customHeight="1">
      <c r="A5" s="95" t="s">
        <v>0</v>
      </c>
      <c r="B5" s="95" t="s">
        <v>1</v>
      </c>
      <c r="C5" s="98" t="s">
        <v>37</v>
      </c>
      <c r="D5" s="101" t="s">
        <v>40</v>
      </c>
      <c r="E5" s="102"/>
      <c r="F5" s="98" t="s">
        <v>39</v>
      </c>
      <c r="G5" s="101" t="s">
        <v>40</v>
      </c>
      <c r="H5" s="102"/>
      <c r="I5" s="101" t="s">
        <v>19</v>
      </c>
      <c r="J5" s="103"/>
      <c r="K5" s="102"/>
    </row>
    <row r="6" spans="1:11" s="15" customFormat="1" ht="22.5" customHeight="1">
      <c r="A6" s="96"/>
      <c r="B6" s="96"/>
      <c r="C6" s="99"/>
      <c r="D6" s="99" t="s">
        <v>17</v>
      </c>
      <c r="E6" s="99" t="s">
        <v>21</v>
      </c>
      <c r="F6" s="99"/>
      <c r="G6" s="99" t="s">
        <v>17</v>
      </c>
      <c r="H6" s="99" t="s">
        <v>21</v>
      </c>
      <c r="I6" s="98" t="s">
        <v>20</v>
      </c>
      <c r="J6" s="99" t="s">
        <v>17</v>
      </c>
      <c r="K6" s="99" t="s">
        <v>21</v>
      </c>
    </row>
    <row r="7" spans="1:11" s="15" customFormat="1" ht="35.25" customHeight="1">
      <c r="A7" s="97"/>
      <c r="B7" s="97"/>
      <c r="C7" s="100"/>
      <c r="D7" s="100"/>
      <c r="E7" s="100"/>
      <c r="F7" s="100"/>
      <c r="G7" s="100"/>
      <c r="H7" s="100"/>
      <c r="I7" s="100"/>
      <c r="J7" s="100"/>
      <c r="K7" s="100"/>
    </row>
    <row r="8" spans="1:11" s="20" customFormat="1" ht="20.100000000000001" customHeight="1">
      <c r="A8" s="16"/>
      <c r="B8" s="17" t="s">
        <v>9</v>
      </c>
      <c r="C8" s="18">
        <f>C9+C28+C61+23000000000</f>
        <v>8550773000000</v>
      </c>
      <c r="D8" s="18">
        <f>D9+D28+D61+23000000000</f>
        <v>3427698000000</v>
      </c>
      <c r="E8" s="18">
        <f>E9+E28+E61</f>
        <v>5123075000000</v>
      </c>
      <c r="F8" s="18">
        <f>F9+F28+F61+379596069808+35678434000</f>
        <v>11177173807546</v>
      </c>
      <c r="G8" s="18">
        <f>G9+G28+G61+5075923000000+101334048253+35678434000</f>
        <v>9803770201956</v>
      </c>
      <c r="H8" s="18">
        <f>H9+H28+H61+1130691486524+278262021555</f>
        <v>7580018092114</v>
      </c>
      <c r="I8" s="19">
        <f>F8/C8</f>
        <v>1.3071536114391062</v>
      </c>
      <c r="J8" s="19">
        <f>G8/D8</f>
        <v>2.8601616017385427</v>
      </c>
      <c r="K8" s="19">
        <f>H8/E8</f>
        <v>1.4795836664725774</v>
      </c>
    </row>
    <row r="9" spans="1:11" s="20" customFormat="1" ht="20.100000000000001" customHeight="1">
      <c r="A9" s="21" t="s">
        <v>2</v>
      </c>
      <c r="B9" s="22" t="s">
        <v>38</v>
      </c>
      <c r="C9" s="3">
        <f>C10+C20+C24+C25+C26+C27</f>
        <v>6607350000000</v>
      </c>
      <c r="D9" s="3">
        <f>D10+D20+D24+D25+D26+D27</f>
        <v>2566335000000</v>
      </c>
      <c r="E9" s="3">
        <f>E10+E20+E24+E25+E26+E27</f>
        <v>4041015000000</v>
      </c>
      <c r="F9" s="3">
        <f>F10+F20+F24+F25+F26+F27+51099048000</f>
        <v>6800087526216</v>
      </c>
      <c r="G9" s="3">
        <f>G10+G20+G24+G25+G26+G27</f>
        <v>2427069434125</v>
      </c>
      <c r="H9" s="3">
        <f>H10+H20+H24+H25+H26+H27+51099048000</f>
        <v>4373018092091</v>
      </c>
      <c r="I9" s="23">
        <f t="shared" ref="I9:I16" si="0">F9/C9</f>
        <v>1.029170170524643</v>
      </c>
      <c r="J9" s="23">
        <f t="shared" ref="J9:J11" si="1">G9/D9</f>
        <v>0.94573367628349381</v>
      </c>
      <c r="K9" s="23">
        <f t="shared" ref="K9:K16" si="2">H9/E9</f>
        <v>1.0821583419242442</v>
      </c>
    </row>
    <row r="10" spans="1:11" s="20" customFormat="1" ht="20.100000000000001" customHeight="1">
      <c r="A10" s="21" t="s">
        <v>4</v>
      </c>
      <c r="B10" s="22" t="s">
        <v>22</v>
      </c>
      <c r="C10" s="3">
        <f>D10+E10</f>
        <v>794592000000</v>
      </c>
      <c r="D10" s="4">
        <f>D11+D18+D19</f>
        <v>520299000000</v>
      </c>
      <c r="E10" s="4">
        <f>E11+E18+E19</f>
        <v>274293000000</v>
      </c>
      <c r="F10" s="24">
        <f>F11+F18+F19</f>
        <v>827537183453</v>
      </c>
      <c r="G10" s="24">
        <f>G11+G18+G19</f>
        <v>507914610071</v>
      </c>
      <c r="H10" s="24">
        <f>H11+H18+H19</f>
        <v>319622573382</v>
      </c>
      <c r="I10" s="23">
        <f>F10/C10</f>
        <v>1.041461760819389</v>
      </c>
      <c r="J10" s="23">
        <f>G10/D10</f>
        <v>0.97619755192879476</v>
      </c>
      <c r="K10" s="23">
        <f t="shared" si="2"/>
        <v>1.1652596799116273</v>
      </c>
    </row>
    <row r="11" spans="1:11" s="1" customFormat="1" ht="20.100000000000001" customHeight="1">
      <c r="A11" s="25">
        <v>1</v>
      </c>
      <c r="B11" s="26" t="s">
        <v>23</v>
      </c>
      <c r="C11" s="27">
        <f>D11+E11</f>
        <v>794592000000</v>
      </c>
      <c r="D11" s="28">
        <v>520299000000</v>
      </c>
      <c r="E11" s="28">
        <v>274293000000</v>
      </c>
      <c r="F11" s="28">
        <f>+G11+H11</f>
        <v>758227122561</v>
      </c>
      <c r="G11" s="28">
        <v>465662744271</v>
      </c>
      <c r="H11" s="28">
        <v>292564378290</v>
      </c>
      <c r="I11" s="29">
        <f t="shared" si="0"/>
        <v>0.95423452861468527</v>
      </c>
      <c r="J11" s="29">
        <f t="shared" si="1"/>
        <v>0.89499065781598652</v>
      </c>
      <c r="K11" s="29">
        <f t="shared" si="2"/>
        <v>1.0666126306176242</v>
      </c>
    </row>
    <row r="12" spans="1:11" s="1" customFormat="1" ht="20.100000000000001" customHeight="1">
      <c r="A12" s="30"/>
      <c r="B12" s="26" t="s">
        <v>24</v>
      </c>
      <c r="C12" s="27"/>
      <c r="D12" s="28"/>
      <c r="E12" s="28"/>
      <c r="F12" s="31"/>
      <c r="G12" s="31"/>
      <c r="H12" s="31"/>
      <c r="I12" s="29"/>
      <c r="J12" s="29"/>
      <c r="K12" s="29"/>
    </row>
    <row r="13" spans="1:11" s="2" customFormat="1" ht="20.100000000000001" customHeight="1">
      <c r="A13" s="32" t="s">
        <v>18</v>
      </c>
      <c r="B13" s="33" t="s">
        <v>25</v>
      </c>
      <c r="C13" s="34"/>
      <c r="D13" s="35"/>
      <c r="E13" s="35"/>
      <c r="F13" s="36">
        <f>G13+H13</f>
        <v>138731529038</v>
      </c>
      <c r="G13" s="65">
        <v>74985331390</v>
      </c>
      <c r="H13" s="65">
        <v>63746197648</v>
      </c>
      <c r="I13" s="37"/>
      <c r="J13" s="37"/>
      <c r="K13" s="37"/>
    </row>
    <row r="14" spans="1:11" s="2" customFormat="1" ht="20.100000000000001" customHeight="1">
      <c r="A14" s="32" t="s">
        <v>18</v>
      </c>
      <c r="B14" s="33" t="s">
        <v>26</v>
      </c>
      <c r="C14" s="34"/>
      <c r="D14" s="35"/>
      <c r="E14" s="35"/>
      <c r="F14" s="36">
        <f>G14+H14</f>
        <v>28227892131</v>
      </c>
      <c r="G14" s="65">
        <v>28152552131</v>
      </c>
      <c r="H14" s="65">
        <v>75340000</v>
      </c>
      <c r="I14" s="37"/>
      <c r="J14" s="37"/>
      <c r="K14" s="37"/>
    </row>
    <row r="15" spans="1:11" s="1" customFormat="1" ht="20.100000000000001" customHeight="1">
      <c r="A15" s="30"/>
      <c r="B15" s="26" t="s">
        <v>27</v>
      </c>
      <c r="C15" s="27"/>
      <c r="D15" s="28"/>
      <c r="E15" s="28"/>
      <c r="F15" s="31"/>
      <c r="G15" s="31"/>
      <c r="H15" s="31"/>
      <c r="I15" s="29"/>
      <c r="J15" s="29"/>
      <c r="K15" s="29"/>
    </row>
    <row r="16" spans="1:11" s="2" customFormat="1" ht="20.100000000000001" customHeight="1">
      <c r="A16" s="32" t="s">
        <v>18</v>
      </c>
      <c r="B16" s="33" t="s">
        <v>28</v>
      </c>
      <c r="C16" s="71">
        <v>158000000000</v>
      </c>
      <c r="D16" s="71">
        <v>47400000000</v>
      </c>
      <c r="E16" s="71">
        <v>110600000000</v>
      </c>
      <c r="F16" s="36">
        <f t="shared" ref="F16:F17" si="3">G16+H16</f>
        <v>114169930565</v>
      </c>
      <c r="G16" s="71"/>
      <c r="H16" s="71">
        <v>114169930565</v>
      </c>
      <c r="I16" s="37">
        <f t="shared" si="0"/>
        <v>0.72259449724683544</v>
      </c>
      <c r="J16" s="37">
        <f>G16/D16</f>
        <v>0</v>
      </c>
      <c r="K16" s="37">
        <f t="shared" si="2"/>
        <v>1.032277853209765</v>
      </c>
    </row>
    <row r="17" spans="1:11" s="2" customFormat="1" ht="20.100000000000001" customHeight="1">
      <c r="A17" s="32" t="s">
        <v>18</v>
      </c>
      <c r="B17" s="33" t="s">
        <v>29</v>
      </c>
      <c r="C17" s="71">
        <v>27000000000</v>
      </c>
      <c r="D17" s="71">
        <v>27000000000</v>
      </c>
      <c r="E17" s="71"/>
      <c r="F17" s="36">
        <f t="shared" si="3"/>
        <v>25656885000</v>
      </c>
      <c r="G17" s="71">
        <v>25656885000</v>
      </c>
      <c r="H17" s="71"/>
      <c r="I17" s="37">
        <f t="shared" ref="I17:I50" si="4">F17/C17</f>
        <v>0.95025499999999996</v>
      </c>
      <c r="J17" s="37">
        <f t="shared" ref="J17:J50" si="5">G17/D17</f>
        <v>0.95025499999999996</v>
      </c>
      <c r="K17" s="37"/>
    </row>
    <row r="18" spans="1:11" s="1" customFormat="1" ht="74.25" customHeight="1">
      <c r="A18" s="30">
        <v>2</v>
      </c>
      <c r="B18" s="26" t="s">
        <v>30</v>
      </c>
      <c r="C18" s="27"/>
      <c r="D18" s="28"/>
      <c r="E18" s="28"/>
      <c r="F18" s="31"/>
      <c r="G18" s="31"/>
      <c r="H18" s="31"/>
      <c r="I18" s="37"/>
      <c r="J18" s="37"/>
      <c r="K18" s="37"/>
    </row>
    <row r="19" spans="1:11" s="1" customFormat="1" ht="20.100000000000001" customHeight="1">
      <c r="A19" s="30">
        <v>3</v>
      </c>
      <c r="B19" s="26" t="s">
        <v>31</v>
      </c>
      <c r="C19" s="27"/>
      <c r="D19" s="28"/>
      <c r="E19" s="28"/>
      <c r="F19" s="31">
        <f>G19+H19</f>
        <v>69310060892</v>
      </c>
      <c r="G19" s="65">
        <v>42251865800</v>
      </c>
      <c r="H19" s="65">
        <v>27058195092</v>
      </c>
      <c r="I19" s="37"/>
      <c r="J19" s="37"/>
      <c r="K19" s="37"/>
    </row>
    <row r="20" spans="1:11" s="20" customFormat="1" ht="20.100000000000001" customHeight="1">
      <c r="A20" s="21" t="s">
        <v>5</v>
      </c>
      <c r="B20" s="22" t="s">
        <v>10</v>
      </c>
      <c r="C20" s="41">
        <v>5659469000000</v>
      </c>
      <c r="D20" s="4">
        <v>1935155000000</v>
      </c>
      <c r="E20" s="4">
        <v>3724314000000</v>
      </c>
      <c r="F20" s="24">
        <f>G20+H20</f>
        <v>5920204473863</v>
      </c>
      <c r="G20" s="72">
        <v>1917908003154</v>
      </c>
      <c r="H20" s="72">
        <v>4002296470709</v>
      </c>
      <c r="I20" s="23">
        <f t="shared" si="4"/>
        <v>1.0460706603151284</v>
      </c>
      <c r="J20" s="23">
        <f t="shared" si="5"/>
        <v>0.99108753725360499</v>
      </c>
      <c r="K20" s="23">
        <f t="shared" ref="K20:K50" si="6">H20/E20</f>
        <v>1.0746399123997064</v>
      </c>
    </row>
    <row r="21" spans="1:11" s="1" customFormat="1" ht="20.100000000000001" customHeight="1">
      <c r="A21" s="30"/>
      <c r="B21" s="26" t="s">
        <v>32</v>
      </c>
      <c r="C21" s="27"/>
      <c r="D21" s="28"/>
      <c r="E21" s="28"/>
      <c r="F21" s="31"/>
      <c r="G21" s="31"/>
      <c r="H21" s="31"/>
      <c r="I21" s="37"/>
      <c r="J21" s="37"/>
      <c r="K21" s="37"/>
    </row>
    <row r="22" spans="1:11" s="1" customFormat="1" ht="20.100000000000001" customHeight="1">
      <c r="A22" s="30">
        <v>1</v>
      </c>
      <c r="B22" s="26" t="s">
        <v>33</v>
      </c>
      <c r="C22" s="73">
        <v>2511911000000</v>
      </c>
      <c r="D22" s="64">
        <v>354376000000</v>
      </c>
      <c r="E22" s="64">
        <v>2157535000000</v>
      </c>
      <c r="F22" s="31">
        <f>G22+H22</f>
        <v>2381720112411</v>
      </c>
      <c r="G22" s="65">
        <v>303464033345</v>
      </c>
      <c r="H22" s="65">
        <v>2078256079066</v>
      </c>
      <c r="I22" s="29">
        <f t="shared" si="4"/>
        <v>0.94817058104805463</v>
      </c>
      <c r="J22" s="29">
        <f t="shared" si="5"/>
        <v>0.85633348010305443</v>
      </c>
      <c r="K22" s="29">
        <f t="shared" si="6"/>
        <v>0.96325486217651157</v>
      </c>
    </row>
    <row r="23" spans="1:11" s="1" customFormat="1" ht="20.100000000000001" customHeight="1">
      <c r="A23" s="30">
        <v>2</v>
      </c>
      <c r="B23" s="26" t="s">
        <v>34</v>
      </c>
      <c r="C23" s="73">
        <v>13584000000</v>
      </c>
      <c r="D23" s="64">
        <v>13584000000</v>
      </c>
      <c r="E23" s="64"/>
      <c r="F23" s="31">
        <f>G23+H23</f>
        <v>12292494400</v>
      </c>
      <c r="G23" s="65">
        <v>12292494400</v>
      </c>
      <c r="H23" s="65"/>
      <c r="I23" s="29">
        <f t="shared" si="4"/>
        <v>0.90492449941107189</v>
      </c>
      <c r="J23" s="29">
        <f t="shared" si="5"/>
        <v>0.90492449941107189</v>
      </c>
      <c r="K23" s="29"/>
    </row>
    <row r="24" spans="1:11" s="20" customFormat="1" ht="36" customHeight="1">
      <c r="A24" s="21" t="s">
        <v>6</v>
      </c>
      <c r="B24" s="22" t="s">
        <v>11</v>
      </c>
      <c r="C24" s="3">
        <v>250000000</v>
      </c>
      <c r="D24" s="74">
        <v>250000000</v>
      </c>
      <c r="E24" s="74"/>
      <c r="F24" s="24">
        <f>G24+H24</f>
        <v>246820900</v>
      </c>
      <c r="G24" s="72">
        <v>246820900</v>
      </c>
      <c r="H24" s="72"/>
      <c r="I24" s="23">
        <f t="shared" si="4"/>
        <v>0.98728360000000004</v>
      </c>
      <c r="J24" s="23">
        <f t="shared" si="5"/>
        <v>0.98728360000000004</v>
      </c>
      <c r="K24" s="37"/>
    </row>
    <row r="25" spans="1:11" s="20" customFormat="1" ht="20.100000000000001" customHeight="1">
      <c r="A25" s="21" t="s">
        <v>7</v>
      </c>
      <c r="B25" s="22" t="s">
        <v>12</v>
      </c>
      <c r="C25" s="3">
        <f t="shared" ref="C25:C27" si="7">D25+E25</f>
        <v>1000000000</v>
      </c>
      <c r="D25" s="4">
        <v>1000000000</v>
      </c>
      <c r="E25" s="4"/>
      <c r="F25" s="24">
        <f>G25+H25</f>
        <v>1000000000</v>
      </c>
      <c r="G25" s="72">
        <v>1000000000</v>
      </c>
      <c r="H25" s="72"/>
      <c r="I25" s="23">
        <f t="shared" si="4"/>
        <v>1</v>
      </c>
      <c r="J25" s="23">
        <f t="shared" si="5"/>
        <v>1</v>
      </c>
      <c r="K25" s="37"/>
    </row>
    <row r="26" spans="1:11" s="20" customFormat="1" ht="20.100000000000001" customHeight="1">
      <c r="A26" s="21" t="s">
        <v>8</v>
      </c>
      <c r="B26" s="22" t="s">
        <v>13</v>
      </c>
      <c r="C26" s="41">
        <v>132770000000</v>
      </c>
      <c r="D26" s="74">
        <v>90362000000</v>
      </c>
      <c r="E26" s="74">
        <v>42408000000</v>
      </c>
      <c r="F26" s="24"/>
      <c r="G26" s="24"/>
      <c r="H26" s="24"/>
      <c r="I26" s="37"/>
      <c r="J26" s="37"/>
      <c r="K26" s="37"/>
    </row>
    <row r="27" spans="1:11" s="20" customFormat="1" ht="20.100000000000001" customHeight="1">
      <c r="A27" s="21" t="s">
        <v>35</v>
      </c>
      <c r="B27" s="22" t="s">
        <v>14</v>
      </c>
      <c r="C27" s="3">
        <f t="shared" si="7"/>
        <v>19269000000</v>
      </c>
      <c r="D27" s="4">
        <f>9350000000+9919000000</f>
        <v>19269000000</v>
      </c>
      <c r="E27" s="4"/>
      <c r="F27" s="24"/>
      <c r="G27" s="24"/>
      <c r="H27" s="24"/>
      <c r="I27" s="37"/>
      <c r="J27" s="37"/>
      <c r="K27" s="37"/>
    </row>
    <row r="28" spans="1:11" s="40" customFormat="1" ht="35.25" customHeight="1">
      <c r="A28" s="38" t="s">
        <v>3</v>
      </c>
      <c r="B28" s="39" t="s">
        <v>71</v>
      </c>
      <c r="C28" s="24">
        <f>+C29+C32</f>
        <v>1920423000000</v>
      </c>
      <c r="D28" s="24">
        <f t="shared" ref="D28:H28" si="8">+D29+D32</f>
        <v>838363000000</v>
      </c>
      <c r="E28" s="24">
        <f t="shared" si="8"/>
        <v>1082060000000</v>
      </c>
      <c r="F28" s="24">
        <f t="shared" si="8"/>
        <v>1877482630000</v>
      </c>
      <c r="G28" s="24">
        <f t="shared" si="8"/>
        <v>712568498096</v>
      </c>
      <c r="H28" s="24">
        <f t="shared" si="8"/>
        <v>1164914131904</v>
      </c>
      <c r="I28" s="23">
        <f t="shared" si="4"/>
        <v>0.97764015011276162</v>
      </c>
      <c r="J28" s="23">
        <f t="shared" si="5"/>
        <v>0.84995222605959475</v>
      </c>
      <c r="K28" s="23">
        <f t="shared" si="6"/>
        <v>1.0765707372086575</v>
      </c>
    </row>
    <row r="29" spans="1:11" s="20" customFormat="1" ht="20.100000000000001" customHeight="1">
      <c r="A29" s="21" t="s">
        <v>4</v>
      </c>
      <c r="B29" s="22" t="s">
        <v>80</v>
      </c>
      <c r="C29" s="3">
        <f>+C30+C31</f>
        <v>1046818000000</v>
      </c>
      <c r="D29" s="3">
        <f t="shared" ref="D29:H29" si="9">+D30+D31</f>
        <v>55163000000</v>
      </c>
      <c r="E29" s="3">
        <f t="shared" si="9"/>
        <v>991655000000</v>
      </c>
      <c r="F29" s="3">
        <f t="shared" si="9"/>
        <v>1129313010937</v>
      </c>
      <c r="G29" s="3">
        <f t="shared" si="9"/>
        <v>24424461044</v>
      </c>
      <c r="H29" s="3">
        <f t="shared" si="9"/>
        <v>1104888549893</v>
      </c>
      <c r="I29" s="23">
        <f t="shared" si="4"/>
        <v>1.0788054952599211</v>
      </c>
      <c r="J29" s="23">
        <f t="shared" si="5"/>
        <v>0.44276890386672224</v>
      </c>
      <c r="K29" s="23">
        <f t="shared" si="6"/>
        <v>1.1141864356989073</v>
      </c>
    </row>
    <row r="30" spans="1:11" s="1" customFormat="1" ht="32.1" customHeight="1">
      <c r="A30" s="30" t="s">
        <v>42</v>
      </c>
      <c r="B30" s="82" t="s">
        <v>43</v>
      </c>
      <c r="C30" s="73">
        <v>564658000000</v>
      </c>
      <c r="D30" s="73">
        <v>50313000000</v>
      </c>
      <c r="E30" s="73">
        <v>514345000000</v>
      </c>
      <c r="F30" s="31">
        <f>+G30+H30</f>
        <v>627569394117</v>
      </c>
      <c r="G30" s="73">
        <v>20156123444</v>
      </c>
      <c r="H30" s="73">
        <v>607413270673</v>
      </c>
      <c r="I30" s="29">
        <f t="shared" si="4"/>
        <v>1.1114150408158567</v>
      </c>
      <c r="J30" s="29">
        <f t="shared" si="5"/>
        <v>0.40061462135034681</v>
      </c>
      <c r="K30" s="29">
        <f t="shared" si="6"/>
        <v>1.1809452229009711</v>
      </c>
    </row>
    <row r="31" spans="1:11" s="1" customFormat="1" ht="32.1" customHeight="1">
      <c r="A31" s="83">
        <v>2</v>
      </c>
      <c r="B31" s="84" t="s">
        <v>44</v>
      </c>
      <c r="C31" s="73">
        <v>482160000000</v>
      </c>
      <c r="D31" s="73">
        <v>4850000000</v>
      </c>
      <c r="E31" s="73">
        <v>477310000000</v>
      </c>
      <c r="F31" s="31">
        <f>+G31+H31</f>
        <v>501743616820</v>
      </c>
      <c r="G31" s="73">
        <v>4268337600</v>
      </c>
      <c r="H31" s="73">
        <v>497475279220</v>
      </c>
      <c r="I31" s="29">
        <f t="shared" si="4"/>
        <v>1.0406164277833085</v>
      </c>
      <c r="J31" s="29">
        <f t="shared" si="5"/>
        <v>0.88006960824742264</v>
      </c>
      <c r="K31" s="29">
        <f t="shared" si="6"/>
        <v>1.0422477618738346</v>
      </c>
    </row>
    <row r="32" spans="1:11" s="20" customFormat="1" ht="34.5" customHeight="1">
      <c r="A32" s="21" t="s">
        <v>5</v>
      </c>
      <c r="B32" s="22" t="s">
        <v>15</v>
      </c>
      <c r="C32" s="41">
        <f t="shared" ref="C32:H32" si="10">+C33+C50</f>
        <v>873605000000</v>
      </c>
      <c r="D32" s="41">
        <f t="shared" si="10"/>
        <v>783200000000</v>
      </c>
      <c r="E32" s="41">
        <f t="shared" si="10"/>
        <v>90405000000</v>
      </c>
      <c r="F32" s="41">
        <f t="shared" si="10"/>
        <v>748169619063</v>
      </c>
      <c r="G32" s="41">
        <f t="shared" si="10"/>
        <v>688144037052</v>
      </c>
      <c r="H32" s="41">
        <f t="shared" si="10"/>
        <v>60025582011</v>
      </c>
      <c r="I32" s="23">
        <f t="shared" si="4"/>
        <v>0.85641636559200096</v>
      </c>
      <c r="J32" s="23">
        <f t="shared" si="5"/>
        <v>0.87863130369254339</v>
      </c>
      <c r="K32" s="23">
        <f t="shared" si="6"/>
        <v>0.66396307738510041</v>
      </c>
    </row>
    <row r="33" spans="1:11" s="46" customFormat="1" ht="20.100000000000001" customHeight="1">
      <c r="A33" s="42" t="s">
        <v>42</v>
      </c>
      <c r="B33" s="43" t="s">
        <v>45</v>
      </c>
      <c r="C33" s="44">
        <f t="shared" ref="C33:H33" si="11">+C34+C44</f>
        <v>226750000000</v>
      </c>
      <c r="D33" s="44">
        <f t="shared" si="11"/>
        <v>166795000000</v>
      </c>
      <c r="E33" s="44">
        <f t="shared" si="11"/>
        <v>59955000000</v>
      </c>
      <c r="F33" s="44">
        <f t="shared" si="11"/>
        <v>115099354050</v>
      </c>
      <c r="G33" s="44">
        <f t="shared" si="11"/>
        <v>80664436467</v>
      </c>
      <c r="H33" s="44">
        <f t="shared" si="11"/>
        <v>34434917583</v>
      </c>
      <c r="I33" s="45">
        <f t="shared" si="4"/>
        <v>0.50760464851157661</v>
      </c>
      <c r="J33" s="45">
        <f t="shared" si="5"/>
        <v>0.48361423584040292</v>
      </c>
      <c r="K33" s="45">
        <f t="shared" si="6"/>
        <v>0.57434605258944205</v>
      </c>
    </row>
    <row r="34" spans="1:11" s="1" customFormat="1" ht="13.5">
      <c r="A34" s="47" t="s">
        <v>46</v>
      </c>
      <c r="B34" s="48" t="s">
        <v>52</v>
      </c>
      <c r="C34" s="49">
        <f t="shared" ref="C34:H34" si="12">SUM(C35:C43)</f>
        <v>105024000000</v>
      </c>
      <c r="D34" s="49">
        <f t="shared" si="12"/>
        <v>90083000000</v>
      </c>
      <c r="E34" s="49">
        <f t="shared" si="12"/>
        <v>14941000000</v>
      </c>
      <c r="F34" s="49">
        <f t="shared" si="12"/>
        <v>81151677050</v>
      </c>
      <c r="G34" s="49">
        <f t="shared" si="12"/>
        <v>75606487467</v>
      </c>
      <c r="H34" s="49">
        <f t="shared" si="12"/>
        <v>5545189583</v>
      </c>
      <c r="I34" s="45">
        <f t="shared" si="4"/>
        <v>0.77269649841940891</v>
      </c>
      <c r="J34" s="45">
        <f t="shared" si="5"/>
        <v>0.83929806364130854</v>
      </c>
      <c r="K34" s="45">
        <f t="shared" si="6"/>
        <v>0.37113911940298505</v>
      </c>
    </row>
    <row r="35" spans="1:11" s="1" customFormat="1" ht="32.1" customHeight="1">
      <c r="A35" s="50"/>
      <c r="B35" s="51" t="s">
        <v>49</v>
      </c>
      <c r="C35" s="52">
        <f t="shared" ref="C35:C48" si="13">+D35+E35</f>
        <v>4435000000</v>
      </c>
      <c r="D35" s="73">
        <v>4435000000</v>
      </c>
      <c r="E35" s="73"/>
      <c r="F35" s="31">
        <f t="shared" ref="F35:F60" si="14">+G35+H35</f>
        <v>4368280000</v>
      </c>
      <c r="G35" s="73">
        <v>4368280000</v>
      </c>
      <c r="H35" s="73"/>
      <c r="I35" s="29">
        <f t="shared" si="4"/>
        <v>0.98495603156708</v>
      </c>
      <c r="J35" s="29">
        <f t="shared" si="5"/>
        <v>0.98495603156708</v>
      </c>
      <c r="K35" s="29"/>
    </row>
    <row r="36" spans="1:11" s="1" customFormat="1" ht="26.25" customHeight="1">
      <c r="A36" s="50"/>
      <c r="B36" s="51" t="s">
        <v>50</v>
      </c>
      <c r="C36" s="52">
        <f t="shared" si="13"/>
        <v>18634000000</v>
      </c>
      <c r="D36" s="73">
        <v>18634000000</v>
      </c>
      <c r="E36" s="73"/>
      <c r="F36" s="31">
        <f t="shared" si="14"/>
        <v>18136716023</v>
      </c>
      <c r="G36" s="73">
        <v>18136716023</v>
      </c>
      <c r="H36" s="73"/>
      <c r="I36" s="29">
        <f t="shared" si="4"/>
        <v>0.97331308484490719</v>
      </c>
      <c r="J36" s="29">
        <f t="shared" si="5"/>
        <v>0.97331308484490719</v>
      </c>
      <c r="K36" s="29"/>
    </row>
    <row r="37" spans="1:11" s="1" customFormat="1" ht="12.75">
      <c r="A37" s="50"/>
      <c r="B37" s="51" t="s">
        <v>53</v>
      </c>
      <c r="C37" s="52">
        <f t="shared" si="13"/>
        <v>6915000000</v>
      </c>
      <c r="D37" s="73">
        <v>6915000000</v>
      </c>
      <c r="E37" s="73"/>
      <c r="F37" s="31">
        <f t="shared" si="14"/>
        <v>6513841765</v>
      </c>
      <c r="G37" s="73">
        <v>6513841765</v>
      </c>
      <c r="H37" s="73"/>
      <c r="I37" s="29">
        <f t="shared" si="4"/>
        <v>0.94198724005784529</v>
      </c>
      <c r="J37" s="29">
        <f t="shared" si="5"/>
        <v>0.94198724005784529</v>
      </c>
      <c r="K37" s="29"/>
    </row>
    <row r="38" spans="1:11" s="1" customFormat="1" ht="12.75">
      <c r="A38" s="50"/>
      <c r="B38" s="51" t="s">
        <v>48</v>
      </c>
      <c r="C38" s="52">
        <f t="shared" si="13"/>
        <v>360000000</v>
      </c>
      <c r="D38" s="73">
        <v>360000000</v>
      </c>
      <c r="E38" s="73"/>
      <c r="F38" s="31">
        <f t="shared" si="14"/>
        <v>359420000</v>
      </c>
      <c r="G38" s="73">
        <v>359420000</v>
      </c>
      <c r="H38" s="73"/>
      <c r="I38" s="29">
        <f t="shared" si="4"/>
        <v>0.99838888888888888</v>
      </c>
      <c r="J38" s="29">
        <f t="shared" si="5"/>
        <v>0.99838888888888888</v>
      </c>
      <c r="K38" s="29"/>
    </row>
    <row r="39" spans="1:11" s="1" customFormat="1" ht="32.1" customHeight="1">
      <c r="A39" s="50"/>
      <c r="B39" s="51" t="s">
        <v>54</v>
      </c>
      <c r="C39" s="52">
        <f t="shared" si="13"/>
        <v>2280000000</v>
      </c>
      <c r="D39" s="73">
        <v>2040000000</v>
      </c>
      <c r="E39" s="73">
        <v>240000000</v>
      </c>
      <c r="F39" s="31">
        <f>+G39+H39</f>
        <v>2250000000</v>
      </c>
      <c r="G39" s="73">
        <v>2040000000</v>
      </c>
      <c r="H39" s="73">
        <v>210000000</v>
      </c>
      <c r="I39" s="29">
        <f t="shared" si="4"/>
        <v>0.98684210526315785</v>
      </c>
      <c r="J39" s="29">
        <f t="shared" si="5"/>
        <v>1</v>
      </c>
      <c r="K39" s="29">
        <f t="shared" si="6"/>
        <v>0.875</v>
      </c>
    </row>
    <row r="40" spans="1:11" s="1" customFormat="1" ht="20.100000000000001" customHeight="1">
      <c r="A40" s="50"/>
      <c r="B40" s="51" t="s">
        <v>55</v>
      </c>
      <c r="C40" s="52">
        <f t="shared" si="13"/>
        <v>30100000000</v>
      </c>
      <c r="D40" s="73">
        <v>15399000000</v>
      </c>
      <c r="E40" s="73">
        <v>14701000000</v>
      </c>
      <c r="F40" s="31">
        <f>+G40+H40</f>
        <v>6489104083</v>
      </c>
      <c r="G40" s="73">
        <v>1153914500</v>
      </c>
      <c r="H40" s="73">
        <v>5335189583</v>
      </c>
      <c r="I40" s="29">
        <f t="shared" si="4"/>
        <v>0.21558485325581395</v>
      </c>
      <c r="J40" s="29">
        <f t="shared" si="5"/>
        <v>7.4934378855769854E-2</v>
      </c>
      <c r="K40" s="29">
        <f t="shared" si="6"/>
        <v>0.36291337888579006</v>
      </c>
    </row>
    <row r="41" spans="1:11" s="1" customFormat="1" ht="20.100000000000001" customHeight="1">
      <c r="A41" s="50"/>
      <c r="B41" s="51" t="s">
        <v>56</v>
      </c>
      <c r="C41" s="52">
        <f t="shared" si="13"/>
        <v>2000000000</v>
      </c>
      <c r="D41" s="73">
        <v>2000000000</v>
      </c>
      <c r="E41" s="73"/>
      <c r="F41" s="31">
        <f t="shared" ref="F41:F49" si="15">+G41+H41</f>
        <v>3408089179</v>
      </c>
      <c r="G41" s="73">
        <v>3408089179</v>
      </c>
      <c r="H41" s="73"/>
      <c r="I41" s="29">
        <f t="shared" si="4"/>
        <v>1.7040445895</v>
      </c>
      <c r="J41" s="29">
        <f t="shared" si="5"/>
        <v>1.7040445895</v>
      </c>
      <c r="K41" s="29"/>
    </row>
    <row r="42" spans="1:11" s="1" customFormat="1" ht="32.25" customHeight="1">
      <c r="A42" s="50"/>
      <c r="B42" s="51" t="s">
        <v>57</v>
      </c>
      <c r="C42" s="52">
        <f t="shared" si="13"/>
        <v>40000000000</v>
      </c>
      <c r="D42" s="73">
        <v>40000000000</v>
      </c>
      <c r="E42" s="73"/>
      <c r="F42" s="31">
        <f t="shared" si="15"/>
        <v>39326226000</v>
      </c>
      <c r="G42" s="73">
        <v>39326226000</v>
      </c>
      <c r="H42" s="73"/>
      <c r="I42" s="29">
        <f t="shared" si="4"/>
        <v>0.98315565000000005</v>
      </c>
      <c r="J42" s="29">
        <f t="shared" si="5"/>
        <v>0.98315565000000005</v>
      </c>
      <c r="K42" s="29"/>
    </row>
    <row r="43" spans="1:11" s="46" customFormat="1" ht="30" customHeight="1">
      <c r="A43" s="50"/>
      <c r="B43" s="51" t="s">
        <v>58</v>
      </c>
      <c r="C43" s="52">
        <f t="shared" si="13"/>
        <v>300000000</v>
      </c>
      <c r="D43" s="73">
        <v>300000000</v>
      </c>
      <c r="E43" s="73"/>
      <c r="F43" s="31">
        <f t="shared" si="15"/>
        <v>300000000</v>
      </c>
      <c r="G43" s="73">
        <v>300000000</v>
      </c>
      <c r="H43" s="73"/>
      <c r="I43" s="29">
        <f t="shared" si="4"/>
        <v>1</v>
      </c>
      <c r="J43" s="29">
        <f t="shared" si="5"/>
        <v>1</v>
      </c>
      <c r="K43" s="29"/>
    </row>
    <row r="44" spans="1:11" s="46" customFormat="1" ht="29.25" customHeight="1">
      <c r="A44" s="53" t="s">
        <v>47</v>
      </c>
      <c r="B44" s="54" t="s">
        <v>59</v>
      </c>
      <c r="C44" s="55">
        <f>+D44+E44</f>
        <v>121726000000</v>
      </c>
      <c r="D44" s="55">
        <v>76712000000</v>
      </c>
      <c r="E44" s="55">
        <v>45014000000</v>
      </c>
      <c r="F44" s="55">
        <f>+G44+H44</f>
        <v>33947677000</v>
      </c>
      <c r="G44" s="55">
        <v>5057949000</v>
      </c>
      <c r="H44" s="55">
        <v>28889728000</v>
      </c>
      <c r="I44" s="45">
        <f t="shared" si="4"/>
        <v>0.27888599806121944</v>
      </c>
      <c r="J44" s="45">
        <f t="shared" si="5"/>
        <v>6.5934260611116902E-2</v>
      </c>
      <c r="K44" s="45">
        <f t="shared" si="6"/>
        <v>0.64179428622206425</v>
      </c>
    </row>
    <row r="45" spans="1:11" s="2" customFormat="1" ht="20.100000000000001" customHeight="1">
      <c r="A45" s="85"/>
      <c r="B45" s="86" t="s">
        <v>32</v>
      </c>
      <c r="C45" s="87"/>
      <c r="D45" s="87"/>
      <c r="E45" s="87"/>
      <c r="F45" s="87"/>
      <c r="G45" s="87"/>
      <c r="H45" s="87"/>
      <c r="I45" s="37"/>
      <c r="J45" s="37"/>
      <c r="K45" s="37"/>
    </row>
    <row r="46" spans="1:11" s="1" customFormat="1" ht="44.25" customHeight="1">
      <c r="A46" s="56"/>
      <c r="B46" s="57" t="s">
        <v>60</v>
      </c>
      <c r="C46" s="52">
        <f t="shared" si="13"/>
        <v>23170000000</v>
      </c>
      <c r="D46" s="73">
        <v>5689000000</v>
      </c>
      <c r="E46" s="73">
        <v>17481000000</v>
      </c>
      <c r="F46" s="31">
        <f t="shared" si="15"/>
        <v>19363591000</v>
      </c>
      <c r="G46" s="73">
        <v>3608631000</v>
      </c>
      <c r="H46" s="73">
        <v>15754960000</v>
      </c>
      <c r="I46" s="29">
        <f t="shared" si="4"/>
        <v>0.8357182132067329</v>
      </c>
      <c r="J46" s="29">
        <f t="shared" si="5"/>
        <v>0.63431727895939527</v>
      </c>
      <c r="K46" s="29">
        <f t="shared" si="6"/>
        <v>0.90126194153652539</v>
      </c>
    </row>
    <row r="47" spans="1:11" s="1" customFormat="1" ht="58.5" customHeight="1">
      <c r="A47" s="50"/>
      <c r="B47" s="57" t="s">
        <v>61</v>
      </c>
      <c r="C47" s="52">
        <f>+D47+E47</f>
        <v>2036000000</v>
      </c>
      <c r="D47" s="73"/>
      <c r="E47" s="73">
        <v>2036000000</v>
      </c>
      <c r="F47" s="31">
        <f t="shared" si="15"/>
        <v>3343030000</v>
      </c>
      <c r="G47" s="73"/>
      <c r="H47" s="73">
        <v>3343030000</v>
      </c>
      <c r="I47" s="29">
        <f t="shared" si="4"/>
        <v>1.6419597249508842</v>
      </c>
      <c r="J47" s="29"/>
      <c r="K47" s="29">
        <f t="shared" si="6"/>
        <v>1.6419597249508842</v>
      </c>
    </row>
    <row r="48" spans="1:11" s="1" customFormat="1" ht="38.25">
      <c r="A48" s="50"/>
      <c r="B48" s="57" t="s">
        <v>62</v>
      </c>
      <c r="C48" s="52">
        <f t="shared" si="13"/>
        <v>8511000000</v>
      </c>
      <c r="D48" s="73">
        <v>1497000000</v>
      </c>
      <c r="E48" s="73">
        <v>7014000000</v>
      </c>
      <c r="F48" s="31">
        <f>+G48+H48</f>
        <v>11066056000</v>
      </c>
      <c r="G48" s="73">
        <v>1449318000</v>
      </c>
      <c r="H48" s="73">
        <v>9616738000</v>
      </c>
      <c r="I48" s="29">
        <f t="shared" si="4"/>
        <v>1.3002063212313477</v>
      </c>
      <c r="J48" s="29">
        <f t="shared" si="5"/>
        <v>0.96814829659318635</v>
      </c>
      <c r="K48" s="29">
        <f t="shared" si="6"/>
        <v>1.3710775591673796</v>
      </c>
    </row>
    <row r="49" spans="1:11" s="1" customFormat="1" ht="25.5">
      <c r="A49" s="50"/>
      <c r="B49" s="57" t="s">
        <v>63</v>
      </c>
      <c r="C49" s="52"/>
      <c r="D49" s="52"/>
      <c r="E49" s="52"/>
      <c r="F49" s="31">
        <f t="shared" si="15"/>
        <v>175000000</v>
      </c>
      <c r="G49" s="73"/>
      <c r="H49" s="73">
        <v>175000000</v>
      </c>
      <c r="I49" s="37"/>
      <c r="J49" s="37"/>
      <c r="K49" s="37"/>
    </row>
    <row r="50" spans="1:11" s="46" customFormat="1" ht="20.100000000000001" customHeight="1">
      <c r="A50" s="58">
        <v>2</v>
      </c>
      <c r="B50" s="48" t="s">
        <v>51</v>
      </c>
      <c r="C50" s="59">
        <f>+D50+E50</f>
        <v>646855000000</v>
      </c>
      <c r="D50" s="59">
        <v>616405000000</v>
      </c>
      <c r="E50" s="59">
        <v>30450000000</v>
      </c>
      <c r="F50" s="59">
        <f>+F51+F60</f>
        <v>633070265013</v>
      </c>
      <c r="G50" s="59">
        <f>+G51+G60</f>
        <v>607479600585</v>
      </c>
      <c r="H50" s="59">
        <f>+H51+H60</f>
        <v>25590664428</v>
      </c>
      <c r="I50" s="45">
        <f t="shared" si="4"/>
        <v>0.97868960588230747</v>
      </c>
      <c r="J50" s="45">
        <f t="shared" si="5"/>
        <v>0.98552023521061638</v>
      </c>
      <c r="K50" s="45">
        <f t="shared" si="6"/>
        <v>0.84041590896551721</v>
      </c>
    </row>
    <row r="51" spans="1:11" s="46" customFormat="1" ht="20.100000000000001" customHeight="1">
      <c r="A51" s="60" t="s">
        <v>64</v>
      </c>
      <c r="B51" s="61" t="s">
        <v>65</v>
      </c>
      <c r="C51" s="49"/>
      <c r="D51" s="49"/>
      <c r="E51" s="59"/>
      <c r="F51" s="49">
        <f>SUM(F52:F59)</f>
        <v>508505513213</v>
      </c>
      <c r="G51" s="49">
        <f>SUM(G52:G59)</f>
        <v>482914848785</v>
      </c>
      <c r="H51" s="49">
        <f>SUM(H52:H59)</f>
        <v>25590664428</v>
      </c>
      <c r="I51" s="37"/>
      <c r="J51" s="37"/>
      <c r="K51" s="37"/>
    </row>
    <row r="52" spans="1:11" s="1" customFormat="1" ht="12.75">
      <c r="A52" s="62"/>
      <c r="B52" s="63" t="s">
        <v>66</v>
      </c>
      <c r="C52" s="52"/>
      <c r="D52" s="52"/>
      <c r="E52" s="52"/>
      <c r="F52" s="31">
        <f t="shared" ref="F52" si="16">+G52+H52</f>
        <v>286797390349</v>
      </c>
      <c r="G52" s="73">
        <v>286797390349</v>
      </c>
      <c r="H52" s="73"/>
      <c r="I52" s="37"/>
      <c r="J52" s="37"/>
      <c r="K52" s="37"/>
    </row>
    <row r="53" spans="1:11" s="1" customFormat="1" ht="20.100000000000001" customHeight="1">
      <c r="A53" s="62"/>
      <c r="B53" s="63" t="s">
        <v>67</v>
      </c>
      <c r="C53" s="52"/>
      <c r="D53" s="52"/>
      <c r="E53" s="52"/>
      <c r="F53" s="31">
        <f t="shared" si="14"/>
        <v>59547677288</v>
      </c>
      <c r="G53" s="73">
        <v>59547677288</v>
      </c>
      <c r="H53" s="73"/>
      <c r="I53" s="37"/>
      <c r="J53" s="37"/>
      <c r="K53" s="37"/>
    </row>
    <row r="54" spans="1:11" s="1" customFormat="1" ht="20.100000000000001" customHeight="1">
      <c r="A54" s="62"/>
      <c r="B54" s="63" t="s">
        <v>68</v>
      </c>
      <c r="C54" s="52"/>
      <c r="D54" s="52"/>
      <c r="E54" s="52"/>
      <c r="F54" s="31">
        <f t="shared" si="14"/>
        <v>102429481521</v>
      </c>
      <c r="G54" s="73">
        <v>102429481521</v>
      </c>
      <c r="H54" s="73"/>
      <c r="I54" s="37"/>
      <c r="J54" s="37"/>
      <c r="K54" s="37"/>
    </row>
    <row r="55" spans="1:11" s="1" customFormat="1" ht="25.5">
      <c r="A55" s="62"/>
      <c r="B55" s="75" t="s">
        <v>75</v>
      </c>
      <c r="C55" s="52"/>
      <c r="D55" s="52"/>
      <c r="E55" s="52"/>
      <c r="F55" s="31">
        <f>+G55+H55</f>
        <v>2985347000</v>
      </c>
      <c r="G55" s="73">
        <v>2985347000</v>
      </c>
      <c r="H55" s="73"/>
      <c r="I55" s="37"/>
      <c r="J55" s="37"/>
      <c r="K55" s="37"/>
    </row>
    <row r="56" spans="1:11" s="1" customFormat="1" ht="25.5">
      <c r="A56" s="62"/>
      <c r="B56" s="76" t="s">
        <v>73</v>
      </c>
      <c r="C56" s="52"/>
      <c r="D56" s="52"/>
      <c r="E56" s="52"/>
      <c r="F56" s="31">
        <f t="shared" ref="F56:F59" si="17">+G56+H56</f>
        <v>31154952627</v>
      </c>
      <c r="G56" s="73">
        <v>31154952627</v>
      </c>
      <c r="H56" s="73"/>
      <c r="I56" s="37"/>
      <c r="J56" s="37"/>
      <c r="K56" s="37"/>
    </row>
    <row r="57" spans="1:11" s="1" customFormat="1" ht="63.75">
      <c r="A57" s="62"/>
      <c r="B57" s="75" t="s">
        <v>74</v>
      </c>
      <c r="C57" s="52"/>
      <c r="D57" s="52"/>
      <c r="E57" s="52"/>
      <c r="F57" s="31">
        <f t="shared" si="17"/>
        <v>24124504428</v>
      </c>
      <c r="G57" s="73"/>
      <c r="H57" s="73">
        <v>24124504428</v>
      </c>
      <c r="I57" s="37"/>
      <c r="J57" s="37"/>
      <c r="K57" s="37"/>
    </row>
    <row r="58" spans="1:11" s="1" customFormat="1" ht="12.75">
      <c r="A58" s="62"/>
      <c r="B58" s="77" t="s">
        <v>76</v>
      </c>
      <c r="C58" s="52"/>
      <c r="D58" s="52"/>
      <c r="E58" s="52"/>
      <c r="F58" s="31">
        <f t="shared" si="17"/>
        <v>462160000</v>
      </c>
      <c r="G58" s="73"/>
      <c r="H58" s="73">
        <v>462160000</v>
      </c>
      <c r="I58" s="37"/>
      <c r="J58" s="37"/>
      <c r="K58" s="37"/>
    </row>
    <row r="59" spans="1:11" s="1" customFormat="1" ht="36">
      <c r="A59" s="62"/>
      <c r="B59" s="78" t="s">
        <v>77</v>
      </c>
      <c r="C59" s="52"/>
      <c r="D59" s="52"/>
      <c r="E59" s="52"/>
      <c r="F59" s="31">
        <f t="shared" si="17"/>
        <v>1004000000</v>
      </c>
      <c r="G59" s="73"/>
      <c r="H59" s="73">
        <v>1004000000</v>
      </c>
      <c r="I59" s="37"/>
      <c r="J59" s="37"/>
      <c r="K59" s="37"/>
    </row>
    <row r="60" spans="1:11" s="46" customFormat="1" ht="20.100000000000001" customHeight="1">
      <c r="A60" s="58" t="s">
        <v>69</v>
      </c>
      <c r="B60" s="66" t="s">
        <v>70</v>
      </c>
      <c r="C60" s="67"/>
      <c r="D60" s="67"/>
      <c r="E60" s="67"/>
      <c r="F60" s="68">
        <f t="shared" si="14"/>
        <v>124564751800</v>
      </c>
      <c r="G60" s="44">
        <v>124564751800</v>
      </c>
      <c r="H60" s="79"/>
      <c r="I60" s="37"/>
      <c r="J60" s="37"/>
      <c r="K60" s="37"/>
    </row>
    <row r="61" spans="1:11" s="69" customFormat="1" ht="20.100000000000001" customHeight="1">
      <c r="A61" s="88" t="s">
        <v>16</v>
      </c>
      <c r="B61" s="89" t="s">
        <v>36</v>
      </c>
      <c r="C61" s="90"/>
      <c r="D61" s="91"/>
      <c r="E61" s="91"/>
      <c r="F61" s="80">
        <f>G61+H61</f>
        <v>2084329147522</v>
      </c>
      <c r="G61" s="81">
        <v>1451196787482</v>
      </c>
      <c r="H61" s="81">
        <v>633132360040</v>
      </c>
      <c r="I61" s="92"/>
      <c r="J61" s="92"/>
      <c r="K61" s="92"/>
    </row>
    <row r="62" spans="1:11" ht="18.75">
      <c r="A62" s="70"/>
      <c r="B62" s="70"/>
      <c r="C62" s="70"/>
      <c r="D62" s="70"/>
      <c r="E62" s="70"/>
      <c r="F62" s="70"/>
      <c r="G62" s="70"/>
      <c r="H62" s="70"/>
      <c r="I62" s="70"/>
      <c r="J62" s="70"/>
      <c r="K62" s="70"/>
    </row>
  </sheetData>
  <mergeCells count="16">
    <mergeCell ref="G1:K1"/>
    <mergeCell ref="A3:K3"/>
    <mergeCell ref="A5:A7"/>
    <mergeCell ref="B5:B7"/>
    <mergeCell ref="C5:C7"/>
    <mergeCell ref="D5:E5"/>
    <mergeCell ref="F5:F7"/>
    <mergeCell ref="G5:H5"/>
    <mergeCell ref="I5:K5"/>
    <mergeCell ref="D6:D7"/>
    <mergeCell ref="E6:E7"/>
    <mergeCell ref="G6:G7"/>
    <mergeCell ref="H6:H7"/>
    <mergeCell ref="I6:I7"/>
    <mergeCell ref="J6:J7"/>
    <mergeCell ref="K6:K7"/>
  </mergeCells>
  <printOptions horizontalCentered="1"/>
  <pageMargins left="0.2" right="0.2" top="0.75" bottom="0.31" header="0.3" footer="0.3"/>
  <pageSetup paperSize="9" scale="8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C30DFC-2C10-45F3-9A5E-E5158F00BE21}">
  <ds:schemaRefs>
    <ds:schemaRef ds:uri="http://schemas.microsoft.com/sharepoint/v3/contenttype/forms"/>
  </ds:schemaRefs>
</ds:datastoreItem>
</file>

<file path=customXml/itemProps2.xml><?xml version="1.0" encoding="utf-8"?>
<ds:datastoreItem xmlns:ds="http://schemas.openxmlformats.org/officeDocument/2006/customXml" ds:itemID="{1148797F-1A62-419B-BE66-1E1C19CDA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49018F4-3E1F-4080-80AE-D339C197B11D}">
  <ds:schemaRef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Mr. Vu Hong Kiem</cp:lastModifiedBy>
  <cp:lastPrinted>2021-12-28T07:39:49Z</cp:lastPrinted>
  <dcterms:created xsi:type="dcterms:W3CDTF">2018-08-22T07:49:45Z</dcterms:created>
  <dcterms:modified xsi:type="dcterms:W3CDTF">2021-12-28T07:39:51Z</dcterms:modified>
</cp:coreProperties>
</file>