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D:\TAI LIEU THAN CUONG\NGAN SACH.XLS\CONG KHAI\NAM 2020\CK Hang quy\QUY III 2020\"/>
    </mc:Choice>
  </mc:AlternateContent>
  <xr:revisionPtr revIDLastSave="0" documentId="13_ncr:1_{E4372A46-649E-4F04-B405-6D0CF2D32CFE}" xr6:coauthVersionLast="45" xr6:coauthVersionMax="45" xr10:uidLastSave="{00000000-0000-0000-0000-000000000000}"/>
  <bookViews>
    <workbookView xWindow="-120" yWindow="-120" windowWidth="24240" windowHeight="13140" xr2:uid="{00000000-000D-0000-FFFF-FFFF00000000}"/>
  </bookViews>
  <sheets>
    <sheet name="Bieu 60" sheetId="1" r:id="rId1"/>
  </sheets>
  <externalReferences>
    <externalReference r:id="rId2"/>
    <externalReference r:id="rId3"/>
  </externalReferences>
  <definedNames>
    <definedName name="_xlnm.Print_Area" localSheetId="0">'Bieu 60'!$A$1:$F$39</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8" i="1" l="1"/>
  <c r="I18" i="1"/>
  <c r="J17" i="1"/>
  <c r="I17" i="1"/>
  <c r="G10" i="1" l="1"/>
  <c r="F9" i="1"/>
  <c r="E9" i="1"/>
  <c r="F37" i="1" l="1"/>
  <c r="F29" i="1"/>
  <c r="F27" i="1"/>
  <c r="F26" i="1"/>
  <c r="F25" i="1"/>
  <c r="F24" i="1"/>
  <c r="F23" i="1"/>
  <c r="F22" i="1"/>
  <c r="F21" i="1"/>
  <c r="F20" i="1"/>
  <c r="F17" i="1"/>
  <c r="F16" i="1"/>
  <c r="F15" i="1"/>
  <c r="F14" i="1"/>
  <c r="F13" i="1"/>
  <c r="F12" i="1"/>
  <c r="F11" i="1"/>
  <c r="F10" i="1"/>
  <c r="E10" i="1"/>
  <c r="I39" i="1" l="1"/>
  <c r="I38" i="1"/>
  <c r="D27" i="1"/>
  <c r="D10" i="1"/>
  <c r="D38" i="1" l="1"/>
  <c r="D39" i="1" s="1"/>
  <c r="E27" i="1"/>
  <c r="E25" i="1"/>
  <c r="E23" i="1"/>
  <c r="E21" i="1"/>
  <c r="E20" i="1"/>
  <c r="E15" i="1"/>
  <c r="E14" i="1"/>
  <c r="E13" i="1"/>
  <c r="E12" i="1"/>
  <c r="E11" i="1"/>
  <c r="D17" i="1" l="1"/>
  <c r="D9" i="1" s="1"/>
  <c r="D8" i="1" s="1"/>
  <c r="E16" i="1"/>
  <c r="D29" i="1"/>
  <c r="E29" i="1" s="1"/>
  <c r="C37" i="1"/>
  <c r="E37" i="1" s="1"/>
  <c r="C17" i="1"/>
  <c r="C9" i="1" s="1"/>
  <c r="C8" i="1" s="1"/>
  <c r="E8" i="1" l="1"/>
  <c r="E17" i="1"/>
  <c r="A31" i="1"/>
  <c r="A32" i="1" s="1"/>
  <c r="A33" i="1" s="1"/>
  <c r="A26" i="1"/>
  <c r="A27" i="1" s="1"/>
  <c r="A24" i="1"/>
  <c r="A11" i="1"/>
  <c r="A12" i="1" s="1"/>
  <c r="A13" i="1" s="1"/>
  <c r="A14" i="1" s="1"/>
  <c r="A15" i="1" s="1"/>
  <c r="A1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 Than Bien Cuong</author>
  </authors>
  <commentList>
    <comment ref="I39" authorId="0" shapeId="0" xr:uid="{71E16BD9-DC94-4491-A568-43CA43990166}">
      <text>
        <r>
          <rPr>
            <b/>
            <sz val="9"/>
            <color indexed="81"/>
            <rFont val="Tahoma"/>
            <family val="2"/>
          </rPr>
          <t>Mr. Than Bien Cuong:</t>
        </r>
        <r>
          <rPr>
            <sz val="9"/>
            <color indexed="81"/>
            <rFont val="Tahoma"/>
            <family val="2"/>
          </rPr>
          <t xml:space="preserve">
Vào KTBC (mục 1250-1254) TW cấp thì TW hưởng 70%, ĐP 30%; ĐP cấp thì ĐP hưởng 100%</t>
        </r>
      </text>
    </comment>
  </commentList>
</comments>
</file>

<file path=xl/sharedStrings.xml><?xml version="1.0" encoding="utf-8"?>
<sst xmlns="http://schemas.openxmlformats.org/spreadsheetml/2006/main" count="57" uniqueCount="52">
  <si>
    <t>Đơn vị: Triệu đồng</t>
  </si>
  <si>
    <t>STT</t>
  </si>
  <si>
    <t>NỘI DUNG</t>
  </si>
  <si>
    <t>A</t>
  </si>
  <si>
    <t>B</t>
  </si>
  <si>
    <t>I</t>
  </si>
  <si>
    <t>II</t>
  </si>
  <si>
    <t>III</t>
  </si>
  <si>
    <t>-</t>
  </si>
  <si>
    <t>Thu nội địa</t>
  </si>
  <si>
    <t xml:space="preserve">Thu từ khu vực doanh nghiệp có vốn đầu tư nước ngoài </t>
  </si>
  <si>
    <t>Thu từ khu vực kinh tế ngoài quốc doanh</t>
  </si>
  <si>
    <t>Thuế thu nhập cá nhân</t>
  </si>
  <si>
    <t>Thuế bảo vệ môi trường</t>
  </si>
  <si>
    <t>Lệ phí trước bạ</t>
  </si>
  <si>
    <t xml:space="preserve">Thu phí, lệ phí </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</si>
  <si>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</si>
  <si>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</si>
  <si>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</si>
  <si>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</si>
  <si>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</si>
  <si>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</si>
  <si>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</si>
  <si>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</si>
  <si>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</si>
  <si>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</si>
  <si>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</si>
  <si>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</si>
  <si>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</si>
  <si>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</si>
  <si>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</si>
  <si>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</si>
  <si>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Thu viện trợ</t>
  </si>
  <si>
    <t>DỰ TOÁN NĂM</t>
  </si>
  <si>
    <t>SO SÁNH ƯỚC THỰC HIỆN VỚI (%)</t>
  </si>
  <si>
    <t>CÙNG KỲ NĂM TRƯỚC</t>
  </si>
  <si>
    <t>Thu từ dầu thô</t>
  </si>
  <si>
    <t>TỔNG THU NSNN TRÊN ĐỊA BÀN</t>
  </si>
  <si>
    <t>Thu từ khu vực DNNN</t>
  </si>
  <si>
    <t>Các khoản thu về nhà, đất</t>
  </si>
  <si>
    <t>Thu từ hoạt động xuất nhập khẩu</t>
  </si>
  <si>
    <t>THU NSĐP ĐƯỢC HƯỞNG THEO PHÂN CẤP</t>
  </si>
  <si>
    <t>Từ các khoản thu phân chia</t>
  </si>
  <si>
    <t>Các khoản thu NSĐP được hưởng 100%</t>
  </si>
  <si>
    <t>IV</t>
  </si>
  <si>
    <t>UBND TỈNH LAI CHÂU</t>
  </si>
  <si>
    <t>Biểu số 60/CK-NSNN</t>
  </si>
  <si>
    <t>ƯỚC THỰC HIỆN 9 THÁNG</t>
  </si>
  <si>
    <t>ƯỚC THỰC HIỆN THU NGÂN SÁCH NHÀ NƯỚC 9 THÁNG NĂM 2020</t>
  </si>
  <si>
    <t>(Kèm theo Báo cáo số         /BC-STC ngày      /10/2020 của Sở Tài chính tỉnh Lai Châu)</t>
  </si>
  <si>
    <t>Thuế BVMT tỉnh hưởng</t>
  </si>
  <si>
    <t>Thu tiền cấp quyền KTKS (ĐP hưởng)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</si>
</sst>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_(@_)"/>
    <numFmt numFmtId="165" formatCode="_(* #,##0_);_(* \(#,##0\);_(* &quot;-&quot;??_);_(@_)"/>
  </numFmts>
  <fonts count="30" x14ac:knownFonts="1">
    <font>
      <sz val="11"/>
      <color theme="1"/>
      <name val="Calibri"/>
      <family val="2"/>
      <scheme val="minor"/>
    </font>
    <font>
      <sz val="12"/>
      <name val=".VnArial Narrow"/>
      <family val="2"/>
    </font>
    <font>
      <sz val="12"/>
      <name val=".VnArial Narrow"/>
      <family val="2"/>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b/>
      <sz val="14"/>
      <name val="Times New Roman"/>
      <family val="1"/>
    </font>
    <font>
      <i/>
      <sz val="14"/>
      <name val="Times New Roman"/>
      <family val="1"/>
    </font>
    <font>
      <sz val="14"/>
      <name val="Times New Roman"/>
      <family val="1"/>
    </font>
    <font>
      <b/>
      <sz val="11"/>
      <name val="Times New Roman"/>
      <family val="1"/>
    </font>
    <font>
      <sz val="16"/>
      <name val="Times New Roman"/>
      <family val="1"/>
    </font>
    <font>
      <sz val="12"/>
      <name val=".VnTime"/>
      <family val="2"/>
    </font>
    <font>
      <sz val="10"/>
      <name val="Arial"/>
      <family val="2"/>
      <charset val="163"/>
    </font>
    <font>
      <sz val="13"/>
      <name val=".VnTime"/>
      <family val="2"/>
    </font>
    <font>
      <sz val="11"/>
      <name val="Times New Roman"/>
      <family val="1"/>
      <charset val="163"/>
    </font>
    <font>
      <i/>
      <sz val="11"/>
      <name val="Times New Roman"/>
      <family val="1"/>
    </font>
    <font>
      <sz val="11"/>
      <color theme="1"/>
      <name val="Calibri"/>
      <family val="2"/>
      <charset val="163"/>
      <scheme val="minor"/>
    </font>
    <font>
      <sz val="11"/>
      <color theme="1"/>
      <name val="Calibri"/>
      <family val="2"/>
      <scheme val="minor"/>
    </font>
    <font>
      <sz val="11"/>
      <name val="Times New Roman"/>
      <family val="1"/>
    </font>
    <font>
      <b/>
      <sz val="9"/>
      <name val="Times New Roman"/>
      <family val="1"/>
    </font>
    <font>
      <sz val="9"/>
      <color indexed="81"/>
      <name val="Tahoma"/>
      <family val="2"/>
    </font>
    <font>
      <b/>
      <sz val="9"/>
      <color indexed="81"/>
      <name val="Tahoma"/>
      <family val="2"/>
    </font>
    <font>
      <sz val="12"/>
      <color theme="0"/>
      <name val="Times New Roman"/>
      <family val="1"/>
    </font>
    <font>
      <sz val="13"/>
      <color theme="0"/>
      <name val="Times New Roman"/>
      <family val="1"/>
    </font>
    <font>
      <b/>
      <sz val="11"/>
      <color theme="0"/>
      <name val="Times New Roman"/>
      <family val="1"/>
    </font>
    <font>
      <sz val="11"/>
      <color theme="0"/>
      <name val="Times New Roman"/>
      <family val="1"/>
    </font>
    <font>
      <i/>
      <sz val="11"/>
      <color theme="0"/>
      <name val="Times New Roman"/>
      <family val="1"/>
    </font>
    <font>
      <sz val="14"/>
      <color theme="0"/>
      <name val="Times New Roman"/>
      <family val="1"/>
    </font>
  </fonts>
  <fills count="2">
    <fill>
      <patternFill patternType="none"/>
    </fill>
    <fill>
      <patternFill patternType="gray125"/>
    </fill>
  </fills>
  <borders count="12">
    <border>
      <left/>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43" fontId="16" fillId="0" borderId="0" applyFont="0" applyFill="0" applyBorder="0" applyAlignment="0" applyProtection="0"/>
    <xf numFmtId="44" fontId="16" fillId="0" borderId="0" applyFont="0" applyFill="0" applyBorder="0" applyAlignment="0" applyProtection="0"/>
    <xf numFmtId="164" fontId="15" fillId="0" borderId="0" applyFont="0" applyFill="0" applyBorder="0" applyAlignment="0" applyProtection="0"/>
    <xf numFmtId="0" fontId="13" fillId="0" borderId="0"/>
    <xf numFmtId="0" fontId="14" fillId="0" borderId="0"/>
    <xf numFmtId="0" fontId="2" fillId="0" borderId="0"/>
    <xf numFmtId="0" fontId="18" fillId="0" borderId="0"/>
    <xf numFmtId="0" fontId="13" fillId="0" borderId="0"/>
    <xf numFmtId="0" fontId="16" fillId="0" borderId="0"/>
    <xf numFmtId="0" fontId="1" fillId="0" borderId="0"/>
    <xf numFmtId="43" fontId="19" fillId="0" borderId="0" applyFont="0" applyFill="0" applyBorder="0" applyAlignment="0" applyProtection="0"/>
  </cellStyleXfs>
  <cellXfs count="69">
    <xf numFmtId="0" fontId="0" fillId="0" borderId="0" xfId="0"/>
    <xf numFmtId="0" fontId="10" fillId="0" borderId="0" xfId="4" applyFont="1" applyFill="1"/>
    <xf numFmtId="14" fontId="6" fillId="0" borderId="1" xfId="6" applyNumberFormat="1" applyFont="1" applyFill="1" applyBorder="1" applyAlignment="1">
      <alignment horizontal="center" vertical="center" wrapText="1"/>
    </xf>
    <xf numFmtId="0" fontId="4" fillId="0" borderId="0" xfId="0" applyFont="1" applyFill="1" applyAlignment="1"/>
    <xf numFmtId="0" fontId="3" fillId="0" borderId="0" xfId="0" applyFont="1" applyFill="1" applyAlignment="1">
      <alignment horizontal="centerContinuous"/>
    </xf>
    <xf numFmtId="0" fontId="3" fillId="0" borderId="0" xfId="0" applyFont="1" applyFill="1"/>
    <xf numFmtId="0" fontId="8" fillId="0" borderId="0" xfId="0" applyFont="1" applyFill="1" applyAlignment="1">
      <alignment horizontal="left"/>
    </xf>
    <xf numFmtId="0" fontId="10" fillId="0" borderId="0" xfId="0" applyFont="1" applyFill="1"/>
    <xf numFmtId="0" fontId="8" fillId="0" borderId="0" xfId="0" applyFont="1" applyFill="1" applyAlignment="1">
      <alignment horizontal="centerContinuous"/>
    </xf>
    <xf numFmtId="0" fontId="12" fillId="0" borderId="0" xfId="0" applyFont="1" applyFill="1" applyAlignment="1">
      <alignment horizontal="centerContinuous"/>
    </xf>
    <xf numFmtId="0" fontId="7" fillId="0" borderId="0" xfId="0" applyFont="1" applyFill="1"/>
    <xf numFmtId="0" fontId="3" fillId="0" borderId="2" xfId="0" applyFont="1" applyFill="1" applyBorder="1" applyAlignment="1">
      <alignment horizontal="center" vertical="center"/>
    </xf>
    <xf numFmtId="0" fontId="9" fillId="0" borderId="0" xfId="0" quotePrefix="1" applyFont="1" applyFill="1" applyAlignment="1">
      <alignment horizontal="left"/>
    </xf>
    <xf numFmtId="0" fontId="4" fillId="0" borderId="0" xfId="0" applyFont="1" applyFill="1" applyAlignment="1">
      <alignment horizontal="centerContinuous" wrapText="1"/>
    </xf>
    <xf numFmtId="0" fontId="17" fillId="0" borderId="0" xfId="0" applyFont="1" applyFill="1" applyBorder="1" applyAlignment="1">
      <alignment horizontal="right"/>
    </xf>
    <xf numFmtId="0" fontId="11" fillId="0" borderId="0" xfId="0" applyFont="1" applyFill="1" applyAlignment="1">
      <alignment vertical="center"/>
    </xf>
    <xf numFmtId="0" fontId="6" fillId="0" borderId="1" xfId="6" applyNumberFormat="1" applyFont="1" applyFill="1" applyBorder="1" applyAlignment="1">
      <alignment horizontal="center" vertical="center" wrapText="1"/>
    </xf>
    <xf numFmtId="3" fontId="4" fillId="0" borderId="2" xfId="0" applyNumberFormat="1" applyFont="1" applyFill="1" applyBorder="1" applyAlignment="1">
      <alignment vertical="center"/>
    </xf>
    <xf numFmtId="3" fontId="3" fillId="0" borderId="2" xfId="0" applyNumberFormat="1" applyFont="1" applyFill="1" applyBorder="1" applyAlignment="1">
      <alignment vertical="center"/>
    </xf>
    <xf numFmtId="3" fontId="5" fillId="0" borderId="2" xfId="0" applyNumberFormat="1" applyFont="1" applyFill="1" applyBorder="1" applyAlignment="1">
      <alignment vertical="center"/>
    </xf>
    <xf numFmtId="0" fontId="4" fillId="0" borderId="2" xfId="0" applyFont="1" applyFill="1" applyBorder="1" applyAlignment="1">
      <alignment horizontal="center" vertical="center"/>
    </xf>
    <xf numFmtId="9" fontId="11" fillId="0" borderId="2" xfId="11" applyNumberFormat="1" applyFont="1" applyBorder="1" applyAlignment="1">
      <alignment horizontal="right" vertical="center" wrapText="1"/>
    </xf>
    <xf numFmtId="9" fontId="20" fillId="0" borderId="2" xfId="11" applyNumberFormat="1" applyFont="1" applyBorder="1" applyAlignment="1">
      <alignment horizontal="right" vertical="center" wrapText="1"/>
    </xf>
    <xf numFmtId="9" fontId="20" fillId="0" borderId="4" xfId="11" applyNumberFormat="1" applyFont="1" applyBorder="1" applyAlignment="1">
      <alignment horizontal="right" vertical="center" wrapText="1"/>
    </xf>
    <xf numFmtId="0" fontId="4" fillId="0" borderId="3" xfId="0" applyFont="1" applyFill="1" applyBorder="1" applyAlignment="1">
      <alignment horizontal="center" vertical="center"/>
    </xf>
    <xf numFmtId="0" fontId="4" fillId="0" borderId="3" xfId="0" applyNumberFormat="1" applyFont="1" applyFill="1" applyBorder="1" applyAlignment="1">
      <alignment horizontal="left" vertical="center" wrapText="1"/>
    </xf>
    <xf numFmtId="3" fontId="4" fillId="0" borderId="3" xfId="0" applyNumberFormat="1" applyFont="1" applyFill="1" applyBorder="1" applyAlignment="1">
      <alignment vertical="center"/>
    </xf>
    <xf numFmtId="0" fontId="4" fillId="0" borderId="2" xfId="0" applyNumberFormat="1" applyFont="1" applyFill="1" applyBorder="1" applyAlignment="1">
      <alignment vertical="center" wrapText="1"/>
    </xf>
    <xf numFmtId="0" fontId="3" fillId="0" borderId="2" xfId="0" applyNumberFormat="1" applyFont="1" applyFill="1" applyBorder="1" applyAlignment="1">
      <alignment horizontal="left" vertical="center" wrapText="1"/>
    </xf>
    <xf numFmtId="0" fontId="3" fillId="0" borderId="4" xfId="0" applyFont="1" applyFill="1" applyBorder="1" applyAlignment="1">
      <alignment horizontal="center" vertical="center"/>
    </xf>
    <xf numFmtId="0" fontId="3" fillId="0" borderId="0" xfId="0" applyFont="1" applyFill="1" applyAlignment="1">
      <alignment vertical="center"/>
    </xf>
    <xf numFmtId="0" fontId="5" fillId="0" borderId="0" xfId="0" applyFont="1" applyFill="1" applyAlignment="1">
      <alignment horizontal="centerContinuous" vertical="center"/>
    </xf>
    <xf numFmtId="0" fontId="20" fillId="0" borderId="0" xfId="0" applyFont="1" applyFill="1" applyAlignment="1">
      <alignment vertical="center"/>
    </xf>
    <xf numFmtId="9" fontId="17" fillId="0" borderId="2" xfId="11" applyNumberFormat="1" applyFont="1" applyBorder="1" applyAlignment="1">
      <alignment horizontal="right" vertical="center" wrapText="1"/>
    </xf>
    <xf numFmtId="0" fontId="17" fillId="0" borderId="0" xfId="0" applyFont="1" applyFill="1" applyAlignment="1">
      <alignment vertical="center"/>
    </xf>
    <xf numFmtId="9" fontId="11" fillId="0" borderId="3" xfId="11" applyNumberFormat="1" applyFont="1" applyBorder="1" applyAlignment="1">
      <alignment horizontal="right" vertical="center" wrapText="1"/>
    </xf>
    <xf numFmtId="0" fontId="4" fillId="0" borderId="2" xfId="0" applyNumberFormat="1" applyFont="1" applyFill="1" applyBorder="1" applyAlignment="1">
      <alignment horizontal="left" vertical="center" wrapText="1"/>
    </xf>
    <xf numFmtId="0" fontId="5" fillId="0" borderId="2" xfId="0" applyFont="1" applyFill="1" applyBorder="1" applyAlignment="1">
      <alignment horizontal="center" vertical="center"/>
    </xf>
    <xf numFmtId="0" fontId="5" fillId="0" borderId="2" xfId="0" applyNumberFormat="1"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3" fontId="3" fillId="0" borderId="4" xfId="0" applyNumberFormat="1" applyFont="1" applyFill="1" applyBorder="1" applyAlignment="1">
      <alignment vertical="center"/>
    </xf>
    <xf numFmtId="0" fontId="24" fillId="0" borderId="0" xfId="0" applyFont="1" applyFill="1"/>
    <xf numFmtId="0" fontId="25" fillId="0" borderId="0" xfId="0" applyFont="1" applyFill="1"/>
    <xf numFmtId="0" fontId="26" fillId="0" borderId="0" xfId="0" applyFont="1" applyFill="1" applyAlignment="1">
      <alignment vertical="center"/>
    </xf>
    <xf numFmtId="3" fontId="26" fillId="0" borderId="0" xfId="0" applyNumberFormat="1" applyFont="1" applyFill="1" applyAlignment="1">
      <alignment vertical="center"/>
    </xf>
    <xf numFmtId="0" fontId="27" fillId="0" borderId="0" xfId="0" applyFont="1" applyFill="1" applyAlignment="1">
      <alignment vertical="center"/>
    </xf>
    <xf numFmtId="0" fontId="28" fillId="0" borderId="0" xfId="0" applyFont="1" applyFill="1" applyAlignment="1">
      <alignment vertical="center"/>
    </xf>
    <xf numFmtId="0" fontId="29" fillId="0" borderId="0" xfId="0" applyFont="1" applyFill="1"/>
    <xf numFmtId="3" fontId="27" fillId="0" borderId="0" xfId="0" applyNumberFormat="1" applyFont="1" applyFill="1" applyAlignment="1">
      <alignment vertical="center"/>
    </xf>
    <xf numFmtId="0" fontId="25" fillId="0" borderId="0" xfId="0" applyFont="1" applyFill="1" applyBorder="1"/>
    <xf numFmtId="0" fontId="26" fillId="0" borderId="0" xfId="0" applyFont="1" applyFill="1" applyBorder="1" applyAlignment="1">
      <alignment vertical="center"/>
    </xf>
    <xf numFmtId="0" fontId="27" fillId="0" borderId="0" xfId="0" applyFont="1" applyFill="1" applyBorder="1" applyAlignment="1">
      <alignment vertical="center"/>
    </xf>
    <xf numFmtId="0" fontId="28" fillId="0" borderId="0" xfId="0" applyFont="1" applyFill="1" applyBorder="1" applyAlignment="1">
      <alignment vertical="center"/>
    </xf>
    <xf numFmtId="3" fontId="26" fillId="0" borderId="0" xfId="0" applyNumberFormat="1" applyFont="1" applyFill="1" applyBorder="1" applyAlignment="1">
      <alignment vertical="center"/>
    </xf>
    <xf numFmtId="9" fontId="27" fillId="0" borderId="0" xfId="11" applyNumberFormat="1" applyFont="1" applyBorder="1" applyAlignment="1">
      <alignment horizontal="right" vertical="center" wrapText="1"/>
    </xf>
    <xf numFmtId="165" fontId="27" fillId="0" borderId="0" xfId="11" applyNumberFormat="1" applyFont="1" applyFill="1" applyBorder="1" applyAlignment="1">
      <alignment vertical="center"/>
    </xf>
    <xf numFmtId="165" fontId="28" fillId="0" borderId="0" xfId="0" applyNumberFormat="1" applyFont="1" applyFill="1" applyBorder="1" applyAlignment="1">
      <alignment vertical="center"/>
    </xf>
    <xf numFmtId="0" fontId="11" fillId="0" borderId="0" xfId="0" applyFont="1" applyAlignment="1">
      <alignment horizontal="right"/>
    </xf>
    <xf numFmtId="0" fontId="9" fillId="0" borderId="5" xfId="0" applyFont="1" applyFill="1" applyBorder="1" applyAlignment="1">
      <alignment horizontal="left"/>
    </xf>
    <xf numFmtId="0" fontId="5" fillId="0" borderId="0" xfId="0" applyNumberFormat="1" applyFont="1" applyFill="1" applyBorder="1" applyAlignment="1">
      <alignment horizontal="center" vertical="center" wrapText="1"/>
    </xf>
    <xf numFmtId="0" fontId="3" fillId="0" borderId="6"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0" fontId="6" fillId="0" borderId="8" xfId="0" applyNumberFormat="1" applyFont="1" applyFill="1" applyBorder="1" applyAlignment="1">
      <alignment horizontal="center" vertical="center" wrapText="1"/>
    </xf>
    <xf numFmtId="0" fontId="6" fillId="0" borderId="9" xfId="0" applyNumberFormat="1" applyFont="1" applyFill="1" applyBorder="1" applyAlignment="1">
      <alignment horizontal="center" vertical="center" wrapText="1"/>
    </xf>
    <xf numFmtId="0" fontId="6" fillId="0" borderId="8" xfId="6" applyNumberFormat="1" applyFont="1" applyFill="1" applyBorder="1" applyAlignment="1">
      <alignment horizontal="center" vertical="center" wrapText="1"/>
    </xf>
    <xf numFmtId="0" fontId="6" fillId="0" borderId="1" xfId="6" applyNumberFormat="1" applyFont="1" applyFill="1" applyBorder="1" applyAlignment="1">
      <alignment horizontal="center" vertical="center" wrapText="1"/>
    </xf>
    <xf numFmtId="0" fontId="21" fillId="0" borderId="10" xfId="6" applyNumberFormat="1" applyFont="1" applyFill="1" applyBorder="1" applyAlignment="1">
      <alignment horizontal="center" vertical="center" wrapText="1"/>
    </xf>
    <xf numFmtId="0" fontId="21" fillId="0" borderId="11" xfId="6" applyNumberFormat="1" applyFont="1" applyFill="1" applyBorder="1" applyAlignment="1">
      <alignment horizontal="center" vertical="center" wrapText="1"/>
    </xf>
  </cellXfs>
  <cellStyles count="12">
    <cellStyle name="Comma" xfId="11" builtinId="3"/>
    <cellStyle name="Comma 2" xfId="1" xr:uid="{00000000-0005-0000-0000-000000000000}"/>
    <cellStyle name="Currency 2" xfId="2" xr:uid="{00000000-0005-0000-0000-000001000000}"/>
    <cellStyle name="HAI" xfId="3"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 name="Normal 5" xfId="7" xr:uid="{00000000-0005-0000-0000-000007000000}"/>
    <cellStyle name="Normal 6" xfId="8" xr:uid="{00000000-0005-0000-0000-000008000000}"/>
    <cellStyle name="Normal 7" xfId="9" xr:uid="{00000000-0005-0000-0000-000009000000}"/>
    <cellStyle name="Normal 8"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I%20LIEU%20THAN%20CUONG/NGAN%20SACH.XLS/BAO%20CAO%20THU/Nam%202020/Thu%20TH%2020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I%20LIEU%20THAN%20CUONG/NGAN%20SACH.XLS/CONG%20KHAI/NAM%202019/QUY%20III%202019/TH-2019-9T-B60-TT343-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0"/>
      <sheetName val="30-9"/>
      <sheetName val="25-9"/>
      <sheetName val="22-9"/>
      <sheetName val="21-9"/>
      <sheetName val="17-9"/>
      <sheetName val="14-9"/>
      <sheetName val="10-9"/>
      <sheetName val="31-8"/>
      <sheetName val="21-8"/>
      <sheetName val="18-8"/>
      <sheetName val="14-8"/>
      <sheetName val="10-8"/>
      <sheetName val="7-8"/>
      <sheetName val="31-7"/>
      <sheetName val="24-7"/>
      <sheetName val="21-7"/>
      <sheetName val="15-7"/>
      <sheetName val="13-7"/>
      <sheetName val="2-7"/>
      <sheetName val="26-6"/>
      <sheetName val="23-6 (2)"/>
      <sheetName val="23-6"/>
      <sheetName val="uoc quy II"/>
      <sheetName val="30-6"/>
      <sheetName val="15-6"/>
      <sheetName val="9-6"/>
      <sheetName val="31-5"/>
      <sheetName val="25-5"/>
      <sheetName val="19-5"/>
      <sheetName val="15-5"/>
      <sheetName val="11-5"/>
      <sheetName val="4-5"/>
      <sheetName val="29-4"/>
      <sheetName val="24-4"/>
      <sheetName val="20-4"/>
      <sheetName val="13-4"/>
      <sheetName val="10-4."/>
      <sheetName val="31-3."/>
      <sheetName val="31-3. (2)"/>
      <sheetName val="29-3"/>
      <sheetName val="24-3"/>
      <sheetName val="Uoc quy I"/>
      <sheetName val="16-3"/>
      <sheetName val="13-3"/>
      <sheetName val="10-3"/>
      <sheetName val="6-3"/>
      <sheetName val="28-2"/>
      <sheetName val="18-2 (2)"/>
      <sheetName val="18-2"/>
      <sheetName val="15-2"/>
      <sheetName val="31-1"/>
      <sheetName val="11-2"/>
      <sheetName val="3-2 (2)"/>
    </sheetNames>
    <sheetDataSet>
      <sheetData sheetId="0">
        <row r="14">
          <cell r="J14">
            <v>995028</v>
          </cell>
        </row>
        <row r="45">
          <cell r="H45">
            <v>32866</v>
          </cell>
        </row>
        <row r="56">
          <cell r="H56">
            <v>20742</v>
          </cell>
        </row>
        <row r="69">
          <cell r="H69">
            <v>40000</v>
          </cell>
        </row>
        <row r="70">
          <cell r="H70">
            <v>33995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sheetData sheetId="5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60"/>
    </sheetNames>
    <sheetDataSet>
      <sheetData sheetId="0">
        <row r="9">
          <cell r="D9">
            <v>1509349</v>
          </cell>
        </row>
        <row r="10">
          <cell r="D10">
            <v>751800</v>
          </cell>
        </row>
        <row r="11">
          <cell r="D11">
            <v>1830</v>
          </cell>
        </row>
        <row r="12">
          <cell r="D12">
            <v>234947</v>
          </cell>
        </row>
        <row r="13">
          <cell r="D13">
            <v>21553</v>
          </cell>
        </row>
        <row r="14">
          <cell r="D14">
            <v>91498</v>
          </cell>
        </row>
        <row r="15">
          <cell r="D15">
            <v>40223</v>
          </cell>
        </row>
        <row r="16">
          <cell r="D16">
            <v>30322</v>
          </cell>
        </row>
        <row r="17">
          <cell r="D17">
            <v>114346</v>
          </cell>
        </row>
        <row r="20">
          <cell r="D20">
            <v>103442</v>
          </cell>
        </row>
        <row r="21">
          <cell r="D21">
            <v>10784</v>
          </cell>
        </row>
        <row r="22">
          <cell r="D22">
            <v>120</v>
          </cell>
        </row>
        <row r="23">
          <cell r="D23">
            <v>160697</v>
          </cell>
        </row>
        <row r="24">
          <cell r="D24">
            <v>473</v>
          </cell>
        </row>
        <row r="25">
          <cell r="D25">
            <v>20967</v>
          </cell>
        </row>
        <row r="26">
          <cell r="D26">
            <v>77</v>
          </cell>
        </row>
        <row r="27">
          <cell r="D27">
            <v>40616</v>
          </cell>
        </row>
        <row r="29">
          <cell r="D29">
            <v>32846</v>
          </cell>
        </row>
        <row r="37">
          <cell r="D37">
            <v>1338939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4"/>
  <sheetViews>
    <sheetView tabSelected="1" workbookViewId="0">
      <selection activeCell="B6" sqref="B6:B7"/>
    </sheetView>
  </sheetViews>
  <sheetFormatPr defaultColWidth="12.85546875" defaultRowHeight="15.75" x14ac:dyDescent="0.25"/>
  <cols>
    <col min="1" max="1" width="5.42578125" style="5" customWidth="1"/>
    <col min="2" max="2" width="52.7109375" style="5" customWidth="1"/>
    <col min="3" max="4" width="12.85546875" style="5" customWidth="1"/>
    <col min="5" max="5" width="8.5703125" style="5" customWidth="1"/>
    <col min="6" max="6" width="9.140625" style="5" customWidth="1"/>
    <col min="7" max="7" width="12.85546875" style="41"/>
    <col min="8" max="8" width="21.28515625" style="41" customWidth="1"/>
    <col min="9" max="10" width="12.85546875" style="41"/>
    <col min="11" max="16384" width="12.85546875" style="5"/>
  </cols>
  <sheetData>
    <row r="1" spans="1:12" ht="21" customHeight="1" x14ac:dyDescent="0.25">
      <c r="A1" s="3" t="s">
        <v>45</v>
      </c>
      <c r="B1" s="3"/>
      <c r="C1" s="57" t="s">
        <v>46</v>
      </c>
      <c r="D1" s="57"/>
      <c r="E1" s="57"/>
      <c r="F1" s="57"/>
    </row>
    <row r="2" spans="1:12" ht="20.100000000000001" customHeight="1" x14ac:dyDescent="0.3">
      <c r="A2" s="6"/>
      <c r="B2" s="6"/>
      <c r="C2" s="4"/>
      <c r="D2" s="4"/>
      <c r="E2" s="4"/>
      <c r="F2" s="4"/>
    </row>
    <row r="3" spans="1:12" ht="27" customHeight="1" x14ac:dyDescent="0.3">
      <c r="A3" s="13" t="s">
        <v>48</v>
      </c>
      <c r="B3" s="8"/>
      <c r="C3" s="9"/>
      <c r="D3" s="9"/>
      <c r="E3" s="9"/>
      <c r="F3" s="9"/>
    </row>
    <row r="4" spans="1:12" x14ac:dyDescent="0.25">
      <c r="A4" s="59" t="s">
        <v>49</v>
      </c>
      <c r="B4" s="59"/>
      <c r="C4" s="59"/>
      <c r="D4" s="59"/>
      <c r="E4" s="59"/>
      <c r="F4" s="59"/>
    </row>
    <row r="5" spans="1:12" ht="24.95" customHeight="1" x14ac:dyDescent="0.25">
      <c r="A5" s="60"/>
      <c r="B5" s="60"/>
      <c r="C5" s="60"/>
      <c r="D5" s="30"/>
      <c r="E5" s="31"/>
      <c r="F5" s="14" t="s">
        <v>0</v>
      </c>
    </row>
    <row r="6" spans="1:12" s="10" customFormat="1" ht="34.9" customHeight="1" x14ac:dyDescent="0.25">
      <c r="A6" s="61" t="s">
        <v>1</v>
      </c>
      <c r="B6" s="62" t="s">
        <v>2</v>
      </c>
      <c r="C6" s="63" t="s">
        <v>33</v>
      </c>
      <c r="D6" s="65" t="s">
        <v>47</v>
      </c>
      <c r="E6" s="67" t="s">
        <v>34</v>
      </c>
      <c r="F6" s="68"/>
      <c r="G6" s="42"/>
      <c r="H6" s="42"/>
      <c r="I6" s="42"/>
      <c r="J6" s="42"/>
    </row>
    <row r="7" spans="1:12" s="10" customFormat="1" ht="52.15" customHeight="1" x14ac:dyDescent="0.25">
      <c r="A7" s="61"/>
      <c r="B7" s="61"/>
      <c r="C7" s="64"/>
      <c r="D7" s="66"/>
      <c r="E7" s="16" t="s">
        <v>33</v>
      </c>
      <c r="F7" s="2" t="s">
        <v>35</v>
      </c>
      <c r="G7" s="42"/>
      <c r="H7" s="49"/>
      <c r="I7" s="49"/>
      <c r="J7" s="49"/>
      <c r="K7" s="49"/>
      <c r="L7" s="49"/>
    </row>
    <row r="8" spans="1:12" s="15" customFormat="1" ht="21" customHeight="1" x14ac:dyDescent="0.25">
      <c r="A8" s="24" t="s">
        <v>3</v>
      </c>
      <c r="B8" s="25" t="s">
        <v>37</v>
      </c>
      <c r="C8" s="26">
        <f>C9+C28+C29+C36</f>
        <v>2150000</v>
      </c>
      <c r="D8" s="26">
        <f>D9+D28+D29+D36+'[1]1-10'!$H$69+'[1]1-10'!$H$70</f>
        <v>1453824</v>
      </c>
      <c r="E8" s="35">
        <f>D8/C8</f>
        <v>0.67619720930232563</v>
      </c>
      <c r="F8" s="35">
        <v>0.72995728405583216</v>
      </c>
      <c r="G8" s="43"/>
      <c r="H8" s="53"/>
      <c r="I8" s="54"/>
      <c r="J8" s="50"/>
      <c r="K8" s="50"/>
      <c r="L8" s="50"/>
    </row>
    <row r="9" spans="1:12" s="15" customFormat="1" ht="21" customHeight="1" x14ac:dyDescent="0.25">
      <c r="A9" s="20" t="s">
        <v>5</v>
      </c>
      <c r="B9" s="36" t="s">
        <v>9</v>
      </c>
      <c r="C9" s="17">
        <f>C10+C11+C12+C13+C14+C15+C16+C17+C23+C24+C25+C26+C27</f>
        <v>2120000</v>
      </c>
      <c r="D9" s="17">
        <f>D10+D11+D12+D13+D14+D15+D16+D17+D23+D24+D25+D26+D27</f>
        <v>1351806</v>
      </c>
      <c r="E9" s="21">
        <f>D9/C9</f>
        <v>0.63764433962264155</v>
      </c>
      <c r="F9" s="21">
        <f>D9/'[2]Bieu 60'!$D$9</f>
        <v>0.89562188731698233</v>
      </c>
      <c r="G9" s="44"/>
      <c r="H9" s="50"/>
      <c r="I9" s="50"/>
      <c r="J9" s="50"/>
      <c r="K9" s="50"/>
      <c r="L9" s="50"/>
    </row>
    <row r="10" spans="1:12" s="32" customFormat="1" ht="18.95" customHeight="1" x14ac:dyDescent="0.25">
      <c r="A10" s="11">
        <v>1</v>
      </c>
      <c r="B10" s="28" t="s">
        <v>38</v>
      </c>
      <c r="C10" s="18">
        <v>1168000</v>
      </c>
      <c r="D10" s="18">
        <f>599553+3155</f>
        <v>602708</v>
      </c>
      <c r="E10" s="22">
        <f>D10/C10</f>
        <v>0.51601712328767124</v>
      </c>
      <c r="F10" s="22">
        <f>D10/'[2]Bieu 60'!$D$10</f>
        <v>0.80168661878159087</v>
      </c>
      <c r="G10" s="48">
        <f>D10-'[2]Bieu 60'!$D$10</f>
        <v>-149092</v>
      </c>
      <c r="H10" s="51"/>
      <c r="I10" s="51"/>
      <c r="J10" s="51"/>
      <c r="K10" s="51"/>
      <c r="L10" s="51"/>
    </row>
    <row r="11" spans="1:12" s="32" customFormat="1" ht="18.95" customHeight="1" x14ac:dyDescent="0.25">
      <c r="A11" s="11">
        <f>+A10+1</f>
        <v>2</v>
      </c>
      <c r="B11" s="28" t="s">
        <v>10</v>
      </c>
      <c r="C11" s="18">
        <v>2000</v>
      </c>
      <c r="D11" s="18">
        <v>9269</v>
      </c>
      <c r="E11" s="22">
        <f t="shared" ref="E11:E37" si="0">D11/C11</f>
        <v>4.6345000000000001</v>
      </c>
      <c r="F11" s="22">
        <f>D11/'[2]Bieu 60'!$D$11</f>
        <v>5.0650273224043714</v>
      </c>
      <c r="G11" s="45"/>
      <c r="H11" s="51"/>
      <c r="I11" s="51"/>
      <c r="J11" s="51"/>
      <c r="K11" s="51"/>
      <c r="L11" s="51"/>
    </row>
    <row r="12" spans="1:12" s="32" customFormat="1" ht="18.95" customHeight="1" x14ac:dyDescent="0.25">
      <c r="A12" s="11">
        <f>A11+1</f>
        <v>3</v>
      </c>
      <c r="B12" s="28" t="s">
        <v>11</v>
      </c>
      <c r="C12" s="18">
        <v>287000</v>
      </c>
      <c r="D12" s="18">
        <v>279092</v>
      </c>
      <c r="E12" s="22">
        <f t="shared" si="0"/>
        <v>0.97244599303135892</v>
      </c>
      <c r="F12" s="22">
        <f>D12/'[2]Bieu 60'!$D$12</f>
        <v>1.1878934397970606</v>
      </c>
      <c r="G12" s="45"/>
      <c r="H12" s="51">
        <v>200</v>
      </c>
      <c r="I12" s="51">
        <v>200</v>
      </c>
      <c r="J12" s="51"/>
      <c r="K12" s="51"/>
      <c r="L12" s="51"/>
    </row>
    <row r="13" spans="1:12" s="32" customFormat="1" ht="18.95" customHeight="1" x14ac:dyDescent="0.25">
      <c r="A13" s="11">
        <f>A12+1</f>
        <v>4</v>
      </c>
      <c r="B13" s="28" t="s">
        <v>12</v>
      </c>
      <c r="C13" s="18">
        <v>29000</v>
      </c>
      <c r="D13" s="18">
        <v>28096</v>
      </c>
      <c r="E13" s="22">
        <f t="shared" si="0"/>
        <v>0.96882758620689657</v>
      </c>
      <c r="F13" s="22">
        <f>D13/'[2]Bieu 60'!$D$13</f>
        <v>1.3035772282280889</v>
      </c>
      <c r="G13" s="45"/>
      <c r="H13" s="51"/>
      <c r="I13" s="51"/>
      <c r="J13" s="51"/>
      <c r="K13" s="51"/>
      <c r="L13" s="51"/>
    </row>
    <row r="14" spans="1:12" s="32" customFormat="1" ht="18.95" customHeight="1" x14ac:dyDescent="0.25">
      <c r="A14" s="11">
        <f>A13+1</f>
        <v>5</v>
      </c>
      <c r="B14" s="28" t="s">
        <v>13</v>
      </c>
      <c r="C14" s="18">
        <v>140000</v>
      </c>
      <c r="D14" s="18">
        <v>89303</v>
      </c>
      <c r="E14" s="22">
        <f t="shared" si="0"/>
        <v>0.63787857142857141</v>
      </c>
      <c r="F14" s="22">
        <f>D14/'[2]Bieu 60'!$D$14</f>
        <v>0.97601040459900767</v>
      </c>
      <c r="G14" s="45"/>
      <c r="H14" s="51"/>
      <c r="I14" s="51"/>
      <c r="J14" s="51"/>
      <c r="K14" s="51"/>
      <c r="L14" s="51"/>
    </row>
    <row r="15" spans="1:12" s="32" customFormat="1" ht="18.95" customHeight="1" x14ac:dyDescent="0.25">
      <c r="A15" s="11">
        <f>A14+1</f>
        <v>6</v>
      </c>
      <c r="B15" s="28" t="s">
        <v>14</v>
      </c>
      <c r="C15" s="18">
        <v>57000</v>
      </c>
      <c r="D15" s="18">
        <v>37433</v>
      </c>
      <c r="E15" s="22">
        <f t="shared" si="0"/>
        <v>0.65671929824561404</v>
      </c>
      <c r="F15" s="22">
        <f>D15/'[2]Bieu 60'!$D$15</f>
        <v>0.93063670039529622</v>
      </c>
      <c r="G15" s="45"/>
      <c r="H15" s="51"/>
      <c r="I15" s="51"/>
      <c r="J15" s="51"/>
      <c r="K15" s="51"/>
      <c r="L15" s="51"/>
    </row>
    <row r="16" spans="1:12" s="32" customFormat="1" ht="18.95" customHeight="1" x14ac:dyDescent="0.25">
      <c r="A16" s="11">
        <f>A15+1</f>
        <v>7</v>
      </c>
      <c r="B16" s="28" t="s">
        <v>15</v>
      </c>
      <c r="C16" s="18">
        <v>49000</v>
      </c>
      <c r="D16" s="18">
        <v>29398</v>
      </c>
      <c r="E16" s="22">
        <f t="shared" si="0"/>
        <v>0.59995918367346934</v>
      </c>
      <c r="F16" s="22">
        <f>D16/'[2]Bieu 60'!$D$16</f>
        <v>0.96952707605039246</v>
      </c>
      <c r="G16" s="45"/>
      <c r="H16" s="51"/>
      <c r="I16" s="51"/>
      <c r="J16" s="51"/>
      <c r="K16" s="51"/>
      <c r="L16" s="51"/>
    </row>
    <row r="17" spans="1:12" s="32" customFormat="1" ht="18.95" customHeight="1" x14ac:dyDescent="0.25">
      <c r="A17" s="11">
        <v>8</v>
      </c>
      <c r="B17" s="28" t="s">
        <v>39</v>
      </c>
      <c r="C17" s="18">
        <f>C18+C19+C20+C21+C22</f>
        <v>171000</v>
      </c>
      <c r="D17" s="18">
        <f>SUM(D18:D22)</f>
        <v>126276</v>
      </c>
      <c r="E17" s="22">
        <f t="shared" si="0"/>
        <v>0.73845614035087714</v>
      </c>
      <c r="F17" s="22">
        <f>D17/'[2]Bieu 60'!$D$17</f>
        <v>1.1043324646249104</v>
      </c>
      <c r="G17" s="45"/>
      <c r="H17" s="51"/>
      <c r="I17" s="55">
        <f>C17/12</f>
        <v>14250</v>
      </c>
      <c r="J17" s="54">
        <f>I17/C17</f>
        <v>8.3333333333333329E-2</v>
      </c>
      <c r="K17" s="51"/>
      <c r="L17" s="51"/>
    </row>
    <row r="18" spans="1:12" s="34" customFormat="1" ht="18.95" customHeight="1" x14ac:dyDescent="0.25">
      <c r="A18" s="37" t="s">
        <v>8</v>
      </c>
      <c r="B18" s="38" t="s">
        <v>16</v>
      </c>
      <c r="C18" s="19"/>
      <c r="D18" s="19"/>
      <c r="E18" s="33"/>
      <c r="F18" s="33"/>
      <c r="G18" s="46"/>
      <c r="H18" s="52"/>
      <c r="I18" s="56">
        <f>I17*9</f>
        <v>128250</v>
      </c>
      <c r="J18" s="54">
        <f>I18/C17</f>
        <v>0.75</v>
      </c>
      <c r="K18" s="52"/>
      <c r="L18" s="52"/>
    </row>
    <row r="19" spans="1:12" s="34" customFormat="1" ht="18.95" customHeight="1" x14ac:dyDescent="0.25">
      <c r="A19" s="37" t="s">
        <v>8</v>
      </c>
      <c r="B19" s="38" t="s">
        <v>17</v>
      </c>
      <c r="C19" s="19"/>
      <c r="D19" s="19"/>
      <c r="E19" s="33"/>
      <c r="F19" s="33"/>
      <c r="G19" s="46"/>
      <c r="H19" s="52"/>
      <c r="I19" s="52"/>
      <c r="J19" s="52"/>
      <c r="K19" s="52"/>
      <c r="L19" s="52"/>
    </row>
    <row r="20" spans="1:12" s="34" customFormat="1" ht="18.95" customHeight="1" x14ac:dyDescent="0.25">
      <c r="A20" s="37" t="s">
        <v>8</v>
      </c>
      <c r="B20" s="38" t="s">
        <v>19</v>
      </c>
      <c r="C20" s="19">
        <v>158000</v>
      </c>
      <c r="D20" s="19">
        <v>77024</v>
      </c>
      <c r="E20" s="33">
        <f t="shared" si="0"/>
        <v>0.48749367088607592</v>
      </c>
      <c r="F20" s="33">
        <f>D20/'[2]Bieu 60'!$D$20</f>
        <v>0.74461050637071979</v>
      </c>
      <c r="G20" s="46"/>
      <c r="H20" s="52"/>
      <c r="I20" s="52"/>
      <c r="J20" s="52"/>
      <c r="K20" s="52"/>
      <c r="L20" s="52"/>
    </row>
    <row r="21" spans="1:12" s="34" customFormat="1" ht="18.95" customHeight="1" x14ac:dyDescent="0.25">
      <c r="A21" s="37" t="s">
        <v>8</v>
      </c>
      <c r="B21" s="38" t="s">
        <v>18</v>
      </c>
      <c r="C21" s="19">
        <v>13000</v>
      </c>
      <c r="D21" s="19">
        <v>49173</v>
      </c>
      <c r="E21" s="33">
        <f t="shared" si="0"/>
        <v>3.7825384615384614</v>
      </c>
      <c r="F21" s="33">
        <f>D21/'[2]Bieu 60'!$D$21</f>
        <v>4.5598108308605338</v>
      </c>
      <c r="G21" s="46"/>
      <c r="H21" s="52"/>
      <c r="I21" s="52"/>
      <c r="J21" s="52"/>
      <c r="K21" s="52"/>
      <c r="L21" s="52"/>
    </row>
    <row r="22" spans="1:12" s="34" customFormat="1" ht="18.95" customHeight="1" x14ac:dyDescent="0.25">
      <c r="A22" s="37" t="s">
        <v>8</v>
      </c>
      <c r="B22" s="38" t="s">
        <v>20</v>
      </c>
      <c r="C22" s="19">
        <v>0</v>
      </c>
      <c r="D22" s="19">
        <v>79</v>
      </c>
      <c r="E22" s="33"/>
      <c r="F22" s="33">
        <f>D22/'[2]Bieu 60'!$D$22</f>
        <v>0.65833333333333333</v>
      </c>
      <c r="G22" s="46"/>
      <c r="H22" s="46"/>
      <c r="I22" s="46"/>
      <c r="J22" s="46"/>
    </row>
    <row r="23" spans="1:12" s="32" customFormat="1" ht="21" customHeight="1" x14ac:dyDescent="0.25">
      <c r="A23" s="11">
        <v>9</v>
      </c>
      <c r="B23" s="28" t="s">
        <v>22</v>
      </c>
      <c r="C23" s="18">
        <v>150000</v>
      </c>
      <c r="D23" s="18">
        <v>60764</v>
      </c>
      <c r="E23" s="22">
        <f t="shared" si="0"/>
        <v>0.40509333333333336</v>
      </c>
      <c r="F23" s="22">
        <f>D23/'[2]Bieu 60'!$D$23</f>
        <v>0.37812778085465193</v>
      </c>
      <c r="G23" s="45"/>
      <c r="H23" s="45"/>
      <c r="I23" s="45"/>
      <c r="J23" s="45"/>
    </row>
    <row r="24" spans="1:12" s="32" customFormat="1" ht="53.25" customHeight="1" x14ac:dyDescent="0.25">
      <c r="A24" s="11">
        <f>A23+1</f>
        <v>10</v>
      </c>
      <c r="B24" s="28" t="s">
        <v>25</v>
      </c>
      <c r="C24" s="18"/>
      <c r="D24" s="18">
        <v>570</v>
      </c>
      <c r="E24" s="22"/>
      <c r="F24" s="22">
        <f>D24/'[2]Bieu 60'!$D$24</f>
        <v>1.2050739957716703</v>
      </c>
      <c r="G24" s="45"/>
      <c r="H24" s="45"/>
      <c r="I24" s="45"/>
      <c r="J24" s="45"/>
    </row>
    <row r="25" spans="1:12" s="32" customFormat="1" ht="21" customHeight="1" x14ac:dyDescent="0.25">
      <c r="A25" s="11">
        <v>11</v>
      </c>
      <c r="B25" s="28" t="s">
        <v>21</v>
      </c>
      <c r="C25" s="18">
        <v>27000</v>
      </c>
      <c r="D25" s="18">
        <v>18052</v>
      </c>
      <c r="E25" s="22">
        <f t="shared" si="0"/>
        <v>0.66859259259259263</v>
      </c>
      <c r="F25" s="22">
        <f>D25/'[2]Bieu 60'!$D$25</f>
        <v>0.86097200362474369</v>
      </c>
      <c r="G25" s="45"/>
      <c r="H25" s="45"/>
      <c r="I25" s="45"/>
      <c r="J25" s="45"/>
    </row>
    <row r="26" spans="1:12" s="32" customFormat="1" ht="21" customHeight="1" x14ac:dyDescent="0.25">
      <c r="A26" s="11">
        <f>A25+1</f>
        <v>12</v>
      </c>
      <c r="B26" s="28" t="s">
        <v>24</v>
      </c>
      <c r="C26" s="18"/>
      <c r="D26" s="18">
        <v>34</v>
      </c>
      <c r="E26" s="22"/>
      <c r="F26" s="22">
        <f>D26/'[2]Bieu 60'!$D$26</f>
        <v>0.44155844155844154</v>
      </c>
      <c r="G26" s="45"/>
      <c r="H26" s="45"/>
      <c r="I26" s="45"/>
      <c r="J26" s="45"/>
    </row>
    <row r="27" spans="1:12" s="32" customFormat="1" ht="21" customHeight="1" x14ac:dyDescent="0.25">
      <c r="A27" s="11">
        <f>A26+1</f>
        <v>13</v>
      </c>
      <c r="B27" s="28" t="s">
        <v>23</v>
      </c>
      <c r="C27" s="18">
        <v>40000</v>
      </c>
      <c r="D27" s="18">
        <f>70890-79</f>
        <v>70811</v>
      </c>
      <c r="E27" s="22">
        <f t="shared" si="0"/>
        <v>1.770275</v>
      </c>
      <c r="F27" s="22">
        <f>D27/'[2]Bieu 60'!$D$27</f>
        <v>1.7434262359661217</v>
      </c>
      <c r="G27" s="45"/>
      <c r="H27" s="45"/>
      <c r="I27" s="45"/>
      <c r="J27" s="45"/>
    </row>
    <row r="28" spans="1:12" s="15" customFormat="1" ht="21" customHeight="1" x14ac:dyDescent="0.25">
      <c r="A28" s="20" t="s">
        <v>6</v>
      </c>
      <c r="B28" s="36" t="s">
        <v>36</v>
      </c>
      <c r="C28" s="17"/>
      <c r="D28" s="17"/>
      <c r="E28" s="21"/>
      <c r="F28" s="21"/>
      <c r="G28" s="43"/>
      <c r="H28" s="43"/>
      <c r="I28" s="43"/>
      <c r="J28" s="43"/>
    </row>
    <row r="29" spans="1:12" s="15" customFormat="1" ht="21" customHeight="1" x14ac:dyDescent="0.25">
      <c r="A29" s="20" t="s">
        <v>7</v>
      </c>
      <c r="B29" s="36" t="s">
        <v>40</v>
      </c>
      <c r="C29" s="17">
        <v>30000</v>
      </c>
      <c r="D29" s="17">
        <f>SUM(D30:D35)</f>
        <v>28023</v>
      </c>
      <c r="E29" s="21">
        <f t="shared" si="0"/>
        <v>0.93410000000000004</v>
      </c>
      <c r="F29" s="21">
        <f>D29/'[2]Bieu 60'!$D$29</f>
        <v>0.85316324666626076</v>
      </c>
      <c r="G29" s="43"/>
      <c r="H29" s="43"/>
      <c r="I29" s="43"/>
      <c r="J29" s="43"/>
    </row>
    <row r="30" spans="1:12" s="32" customFormat="1" ht="18.95" customHeight="1" x14ac:dyDescent="0.25">
      <c r="A30" s="11">
        <v>1</v>
      </c>
      <c r="B30" s="28" t="s">
        <v>26</v>
      </c>
      <c r="C30" s="18"/>
      <c r="D30" s="18">
        <v>27803</v>
      </c>
      <c r="E30" s="22"/>
      <c r="F30" s="22"/>
      <c r="G30" s="45"/>
      <c r="H30" s="45"/>
      <c r="I30" s="45"/>
      <c r="J30" s="45"/>
    </row>
    <row r="31" spans="1:12" s="32" customFormat="1" ht="18.95" customHeight="1" x14ac:dyDescent="0.25">
      <c r="A31" s="11">
        <f>A30+1</f>
        <v>2</v>
      </c>
      <c r="B31" s="28" t="s">
        <v>27</v>
      </c>
      <c r="C31" s="18"/>
      <c r="D31" s="18"/>
      <c r="E31" s="22"/>
      <c r="F31" s="22"/>
      <c r="G31" s="45"/>
      <c r="H31" s="45"/>
      <c r="I31" s="45"/>
      <c r="J31" s="45"/>
    </row>
    <row r="32" spans="1:12" s="32" customFormat="1" ht="18.95" customHeight="1" x14ac:dyDescent="0.25">
      <c r="A32" s="11">
        <f>A31+1</f>
        <v>3</v>
      </c>
      <c r="B32" s="28" t="s">
        <v>28</v>
      </c>
      <c r="C32" s="18"/>
      <c r="D32" s="18">
        <v>179</v>
      </c>
      <c r="E32" s="22"/>
      <c r="F32" s="22"/>
      <c r="G32" s="45"/>
      <c r="H32" s="45"/>
      <c r="I32" s="45"/>
      <c r="J32" s="45"/>
    </row>
    <row r="33" spans="1:10" s="32" customFormat="1" ht="18.95" customHeight="1" x14ac:dyDescent="0.25">
      <c r="A33" s="11">
        <f>A32+1</f>
        <v>4</v>
      </c>
      <c r="B33" s="28" t="s">
        <v>29</v>
      </c>
      <c r="C33" s="18"/>
      <c r="D33" s="18"/>
      <c r="E33" s="22"/>
      <c r="F33" s="22"/>
      <c r="G33" s="45"/>
      <c r="H33" s="45"/>
      <c r="I33" s="45"/>
      <c r="J33" s="45"/>
    </row>
    <row r="34" spans="1:10" s="32" customFormat="1" ht="18.95" customHeight="1" x14ac:dyDescent="0.25">
      <c r="A34" s="11">
        <v>5</v>
      </c>
      <c r="B34" s="28" t="s">
        <v>30</v>
      </c>
      <c r="C34" s="18"/>
      <c r="D34" s="18"/>
      <c r="E34" s="22"/>
      <c r="F34" s="22"/>
      <c r="G34" s="45"/>
      <c r="H34" s="45"/>
      <c r="I34" s="45"/>
      <c r="J34" s="45"/>
    </row>
    <row r="35" spans="1:10" s="32" customFormat="1" ht="18.95" customHeight="1" x14ac:dyDescent="0.25">
      <c r="A35" s="11">
        <v>6</v>
      </c>
      <c r="B35" s="28" t="s">
        <v>31</v>
      </c>
      <c r="C35" s="18"/>
      <c r="D35" s="18">
        <v>41</v>
      </c>
      <c r="E35" s="22"/>
      <c r="F35" s="22"/>
      <c r="G35" s="45"/>
      <c r="H35" s="45"/>
      <c r="I35" s="45"/>
      <c r="J35" s="45"/>
    </row>
    <row r="36" spans="1:10" s="15" customFormat="1" ht="18.95" customHeight="1" x14ac:dyDescent="0.25">
      <c r="A36" s="20" t="s">
        <v>44</v>
      </c>
      <c r="B36" s="36" t="s">
        <v>32</v>
      </c>
      <c r="C36" s="17"/>
      <c r="D36" s="17"/>
      <c r="E36" s="21"/>
      <c r="F36" s="21"/>
      <c r="G36" s="43"/>
      <c r="H36" s="43"/>
      <c r="I36" s="43"/>
      <c r="J36" s="43"/>
    </row>
    <row r="37" spans="1:10" s="7" customFormat="1" ht="18.95" customHeight="1" x14ac:dyDescent="0.3">
      <c r="A37" s="20" t="s">
        <v>4</v>
      </c>
      <c r="B37" s="27" t="s">
        <v>41</v>
      </c>
      <c r="C37" s="17">
        <f>C38+C39</f>
        <v>1917080</v>
      </c>
      <c r="D37" s="17">
        <v>1321502</v>
      </c>
      <c r="E37" s="21">
        <f t="shared" si="0"/>
        <v>0.68933064869489014</v>
      </c>
      <c r="F37" s="21">
        <f>D37/'[2]Bieu 60'!$D$37</f>
        <v>0.98697700193959548</v>
      </c>
      <c r="G37" s="47"/>
      <c r="H37" s="47"/>
      <c r="I37" s="47"/>
      <c r="J37" s="47"/>
    </row>
    <row r="38" spans="1:10" s="32" customFormat="1" ht="18.95" customHeight="1" x14ac:dyDescent="0.25">
      <c r="A38" s="11">
        <v>1</v>
      </c>
      <c r="B38" s="28" t="s">
        <v>42</v>
      </c>
      <c r="C38" s="18">
        <v>97080</v>
      </c>
      <c r="D38" s="18">
        <f>I38+I39</f>
        <v>49830.3</v>
      </c>
      <c r="E38" s="22"/>
      <c r="F38" s="22"/>
      <c r="G38" s="45" t="s">
        <v>50</v>
      </c>
      <c r="H38" s="45"/>
      <c r="I38" s="48">
        <f>'[1]1-10'!$H$45</f>
        <v>32866</v>
      </c>
      <c r="J38" s="45"/>
    </row>
    <row r="39" spans="1:10" s="32" customFormat="1" ht="18.95" customHeight="1" x14ac:dyDescent="0.25">
      <c r="A39" s="29">
        <v>2</v>
      </c>
      <c r="B39" s="39" t="s">
        <v>43</v>
      </c>
      <c r="C39" s="40">
        <v>1820000</v>
      </c>
      <c r="D39" s="40">
        <f>D37-D38</f>
        <v>1271671.7</v>
      </c>
      <c r="E39" s="23"/>
      <c r="F39" s="23"/>
      <c r="G39" s="45" t="s">
        <v>51</v>
      </c>
      <c r="H39" s="45"/>
      <c r="I39" s="48">
        <f>'[1]1-10'!$H$56-2.9-215-3538-6.8-15</f>
        <v>16964.3</v>
      </c>
      <c r="J39" s="45"/>
    </row>
    <row r="40" spans="1:10" ht="15.95" customHeight="1" x14ac:dyDescent="0.3">
      <c r="A40" s="58"/>
      <c r="B40" s="58"/>
      <c r="C40" s="58"/>
      <c r="D40" s="58"/>
      <c r="E40" s="58"/>
      <c r="F40" s="58"/>
    </row>
    <row r="41" spans="1:10" ht="22.5" customHeight="1" x14ac:dyDescent="0.3">
      <c r="A41" s="7"/>
      <c r="B41" s="12"/>
      <c r="C41" s="7"/>
      <c r="D41" s="7"/>
      <c r="E41" s="7"/>
      <c r="F41" s="7"/>
    </row>
    <row r="42" spans="1:10" ht="18.75" x14ac:dyDescent="0.3">
      <c r="A42" s="7"/>
      <c r="B42" s="12"/>
      <c r="C42" s="7"/>
      <c r="D42" s="7"/>
      <c r="E42" s="7"/>
      <c r="F42" s="7"/>
    </row>
    <row r="43" spans="1:10" ht="18.75" x14ac:dyDescent="0.3">
      <c r="A43" s="1"/>
      <c r="B43" s="12"/>
      <c r="C43" s="7"/>
      <c r="D43" s="7"/>
      <c r="E43" s="7"/>
      <c r="F43" s="7"/>
    </row>
    <row r="44" spans="1:10" ht="18.75" x14ac:dyDescent="0.3">
      <c r="A44" s="1"/>
      <c r="B44" s="12"/>
      <c r="C44" s="7"/>
      <c r="D44" s="7"/>
      <c r="E44" s="7"/>
      <c r="F44" s="7"/>
    </row>
  </sheetData>
  <mergeCells count="9">
    <mergeCell ref="C1:F1"/>
    <mergeCell ref="A40:F40"/>
    <mergeCell ref="A4:F4"/>
    <mergeCell ref="A5:C5"/>
    <mergeCell ref="A6:A7"/>
    <mergeCell ref="B6:B7"/>
    <mergeCell ref="C6:C7"/>
    <mergeCell ref="D6:D7"/>
    <mergeCell ref="E6:F6"/>
  </mergeCells>
  <printOptions horizontalCentered="1"/>
  <pageMargins left="0.2" right="0.2" top="0.75" bottom="0.25" header="0.3" footer="0.3"/>
  <pageSetup paperSize="9" scale="9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D8F4B8-431D-405A-A3DA-9B0A09334702}">
  <ds:schemaRefs>
    <ds:schemaRef ds:uri="http://schemas.microsoft.com/sharepoint/v3/contenttype/forms"/>
  </ds:schemaRefs>
</ds:datastoreItem>
</file>

<file path=customXml/itemProps2.xml><?xml version="1.0" encoding="utf-8"?>
<ds:datastoreItem xmlns:ds="http://schemas.openxmlformats.org/officeDocument/2006/customXml" ds:itemID="{67230E28-E86D-41C4-A64B-1F69DF75DE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Bieu 60</vt:lpstr>
      <vt:lpstr>'Bieu 60'!Print_Area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Mr. Than Bien Cuong</cp:lastModifiedBy>
  <cp:lastPrinted>2020-10-08T00:59:43Z</cp:lastPrinted>
  <dcterms:created xsi:type="dcterms:W3CDTF">2018-08-22T07:49:45Z</dcterms:created>
  <dcterms:modified xsi:type="dcterms:W3CDTF">2020-10-08T00:59:57Z</dcterms:modified>
</cp:coreProperties>
</file>