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TAI LIEU THAN CUONG\NGAN SACH.XLS\CONG KHAI\NAM 2020\CK Hang quy\QUY II 2020\"/>
    </mc:Choice>
  </mc:AlternateContent>
  <xr:revisionPtr revIDLastSave="0" documentId="13_ncr:1_{D20960C2-A7FF-46EE-B0B3-95550228907E}" xr6:coauthVersionLast="44" xr6:coauthVersionMax="45" xr10:uidLastSave="{00000000-0000-0000-0000-000000000000}"/>
  <bookViews>
    <workbookView xWindow="-120" yWindow="-120" windowWidth="24240" windowHeight="13140" xr2:uid="{00000000-000D-0000-FFFF-FFFF00000000}"/>
  </bookViews>
  <sheets>
    <sheet name="Bieu 60" sheetId="1" r:id="rId1"/>
  </sheets>
  <externalReferences>
    <externalReference r:id="rId2"/>
  </externalReferenc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9" i="1" l="1"/>
  <c r="E38" i="1"/>
  <c r="D16" i="1"/>
  <c r="D37" i="1"/>
  <c r="D39" i="1" s="1"/>
  <c r="E39" i="1" s="1"/>
  <c r="D27" i="1"/>
  <c r="E27" i="1" s="1"/>
  <c r="D25" i="1"/>
  <c r="E25" i="1" s="1"/>
  <c r="D23" i="1"/>
  <c r="E23" i="1" s="1"/>
  <c r="D21" i="1"/>
  <c r="E21" i="1" s="1"/>
  <c r="D20" i="1"/>
  <c r="E20" i="1" s="1"/>
  <c r="D15" i="1"/>
  <c r="E15" i="1" s="1"/>
  <c r="D14" i="1"/>
  <c r="E14" i="1" s="1"/>
  <c r="D13" i="1"/>
  <c r="E13" i="1" s="1"/>
  <c r="D12" i="1"/>
  <c r="E12" i="1" s="1"/>
  <c r="D11" i="1"/>
  <c r="E11" i="1" s="1"/>
  <c r="D10" i="1"/>
  <c r="E10" i="1" s="1"/>
  <c r="D17" i="1" l="1"/>
  <c r="E17" i="1" s="1"/>
  <c r="D9" i="1"/>
  <c r="D8" i="1" s="1"/>
  <c r="E37" i="1"/>
  <c r="E16" i="1"/>
  <c r="D29" i="1"/>
  <c r="C37" i="1"/>
  <c r="C17" i="1"/>
  <c r="C9" i="1" s="1"/>
  <c r="C8" i="1" s="1"/>
  <c r="E9" i="1" l="1"/>
  <c r="E8" i="1"/>
  <c r="A31" i="1"/>
  <c r="A32" i="1"/>
  <c r="A33" i="1" s="1"/>
  <c r="A26" i="1"/>
  <c r="A27" i="1" s="1"/>
  <c r="A24" i="1"/>
  <c r="A11" i="1"/>
  <c r="A12" i="1"/>
  <c r="A13" i="1" s="1"/>
  <c r="A14" i="1" s="1"/>
  <c r="A15" i="1" s="1"/>
  <c r="A16" i="1" s="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<sst xmlns="http://schemas.openxmlformats.org/spreadsheetml/2006/main" count="55" uniqueCount="50">
  <si>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</si>
  <si>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</si>
  <si>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</si>
  <si>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</si>
  <si>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</si>
  <si>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</si>
  <si>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</si>
  <si>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</si>
  <si>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</si>
  <si>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</si>
  <si>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</si>
  <si>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</si>
  <si>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</si>
  <si>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</si>
  <si>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</si>
  <si>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</si>
  <si>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</si>
  <si>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</si>
  <si>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</si>
  <si>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</si>
  <si>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</si>
  <si>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</si>
  <si>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</si>
  <si>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</si>
  <si>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</si>
  <si>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</si>
  <si>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</si>
  <si>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</si>
  <si>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</si>
  <si>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</si>
  <si>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</si>
  <si>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</si>
  <si>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</si>
  <si>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</si>
  <si>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</si>
  <si>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</si>
  <si>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</si>
  <si>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</si>
  <si>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</si>
  <si>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</si>
  <si>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</si>
  <si>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</si>
  <si>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</si>
  <si>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</si>
  <si>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</si>
  <si>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LAI CHÂU</t>
  </si>
  <si>
    <t>Biểu số 60/CK-NSNN</t>
  </si>
  <si>
    <t>ƯỚC THỰC HIỆN THU NGÂN SÁCH NHÀ NƯỚC 6 THÁNG NĂM 2020</t>
  </si>
  <si>
    <t>ƯỚC THỰC HIỆN 6 THÁNG</t>
  </si>
  <si>
    <t>(Kèm theo Báo cáo số  1523/BC-STC ngày  8/7/2020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</si>
</sst>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2"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b/>
      <sz val="9"/>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6" fillId="0" borderId="0" applyFont="0" applyFill="0" applyBorder="0" applyAlignment="0" applyProtection="0"/>
    <xf numFmtId="44" fontId="16" fillId="0" borderId="0" applyFont="0" applyFill="0" applyBorder="0" applyAlignment="0" applyProtection="0"/>
    <xf numFmtId="164" fontId="15" fillId="0" borderId="0" applyFont="0" applyFill="0" applyBorder="0" applyAlignment="0" applyProtection="0"/>
    <xf numFmtId="0" fontId="13" fillId="0" borderId="0"/>
    <xf numFmtId="0" fontId="14" fillId="0" borderId="0"/>
    <xf numFmtId="0" fontId="2" fillId="0" borderId="0"/>
    <xf numFmtId="0" fontId="18" fillId="0" borderId="0"/>
    <xf numFmtId="0" fontId="13" fillId="0" borderId="0"/>
    <xf numFmtId="0" fontId="16" fillId="0" borderId="0"/>
    <xf numFmtId="0" fontId="1" fillId="0" borderId="0"/>
    <xf numFmtId="43" fontId="19" fillId="0" borderId="0" applyFont="0" applyFill="0" applyBorder="0" applyAlignment="0" applyProtection="0"/>
  </cellStyleXfs>
  <cellXfs count="54">
    <xf numFmtId="0" fontId="0" fillId="0" borderId="0" xfId="0"/>
    <xf numFmtId="0" fontId="10" fillId="0" borderId="0" xfId="4" applyFont="1" applyFill="1"/>
    <xf numFmtId="14" fontId="6" fillId="0" borderId="1" xfId="6" applyNumberFormat="1" applyFont="1" applyFill="1" applyBorder="1" applyAlignment="1">
      <alignment horizontal="center" vertical="center" wrapText="1"/>
    </xf>
    <xf numFmtId="0" fontId="4" fillId="0" borderId="0" xfId="0" applyFont="1" applyFill="1" applyAlignment="1"/>
    <xf numFmtId="0" fontId="3" fillId="0" borderId="0" xfId="0" applyFont="1" applyFill="1" applyAlignment="1">
      <alignment horizontal="centerContinuous"/>
    </xf>
    <xf numFmtId="0" fontId="3" fillId="0" borderId="0" xfId="0" applyFont="1" applyFill="1"/>
    <xf numFmtId="0" fontId="8" fillId="0" borderId="0" xfId="0" applyFont="1" applyFill="1" applyAlignment="1">
      <alignment horizontal="left"/>
    </xf>
    <xf numFmtId="0" fontId="10" fillId="0" borderId="0" xfId="0" applyFont="1" applyFill="1"/>
    <xf numFmtId="0" fontId="8" fillId="0" borderId="0" xfId="0" applyFont="1" applyFill="1" applyAlignment="1">
      <alignment horizontal="centerContinuous"/>
    </xf>
    <xf numFmtId="0" fontId="12" fillId="0" borderId="0" xfId="0" applyFont="1" applyFill="1" applyAlignment="1">
      <alignment horizontal="centerContinuous"/>
    </xf>
    <xf numFmtId="0" fontId="7" fillId="0" borderId="0" xfId="0" applyFont="1" applyFill="1"/>
    <xf numFmtId="0" fontId="3" fillId="0" borderId="2" xfId="0" applyFont="1" applyFill="1" applyBorder="1" applyAlignment="1">
      <alignment horizontal="center" vertical="center"/>
    </xf>
    <xf numFmtId="0" fontId="9" fillId="0" borderId="0" xfId="0" quotePrefix="1" applyFont="1" applyFill="1" applyAlignment="1">
      <alignment horizontal="left"/>
    </xf>
    <xf numFmtId="0" fontId="4" fillId="0" borderId="0" xfId="0" applyFont="1" applyFill="1" applyAlignment="1">
      <alignment horizontal="centerContinuous" wrapText="1"/>
    </xf>
    <xf numFmtId="0" fontId="17" fillId="0" borderId="0" xfId="0" applyFont="1" applyFill="1" applyBorder="1" applyAlignment="1">
      <alignment horizontal="right"/>
    </xf>
    <xf numFmtId="0" fontId="11" fillId="0" borderId="0" xfId="0" applyFont="1" applyFill="1" applyAlignment="1">
      <alignment vertical="center"/>
    </xf>
    <xf numFmtId="0" fontId="6" fillId="0" borderId="1" xfId="6" applyNumberFormat="1" applyFont="1" applyFill="1" applyBorder="1" applyAlignment="1">
      <alignment horizontal="center" vertical="center" wrapText="1"/>
    </xf>
    <xf numFmtId="3" fontId="4" fillId="0" borderId="2" xfId="0" applyNumberFormat="1" applyFont="1" applyFill="1" applyBorder="1" applyAlignment="1">
      <alignment vertical="center"/>
    </xf>
    <xf numFmtId="3" fontId="3" fillId="0" borderId="2" xfId="0" applyNumberFormat="1" applyFont="1" applyFill="1" applyBorder="1" applyAlignment="1">
      <alignment vertical="center"/>
    </xf>
    <xf numFmtId="3" fontId="5" fillId="0" borderId="2" xfId="0" applyNumberFormat="1" applyFont="1" applyFill="1" applyBorder="1" applyAlignment="1">
      <alignment vertical="center"/>
    </xf>
    <xf numFmtId="0" fontId="4" fillId="0" borderId="2" xfId="0" applyFont="1" applyFill="1" applyBorder="1" applyAlignment="1">
      <alignment horizontal="center" vertical="center"/>
    </xf>
    <xf numFmtId="9" fontId="11" fillId="0" borderId="2" xfId="11" applyNumberFormat="1" applyFont="1" applyBorder="1" applyAlignment="1">
      <alignment horizontal="right" vertical="center" wrapText="1"/>
    </xf>
    <xf numFmtId="9" fontId="20" fillId="0" borderId="2" xfId="11" applyNumberFormat="1" applyFont="1" applyBorder="1" applyAlignment="1">
      <alignment horizontal="right" vertical="center" wrapText="1"/>
    </xf>
    <xf numFmtId="9" fontId="20" fillId="0" borderId="4" xfId="11" applyNumberFormat="1" applyFont="1" applyBorder="1" applyAlignment="1">
      <alignment horizontal="right" vertical="center" wrapText="1"/>
    </xf>
    <xf numFmtId="0" fontId="4" fillId="0" borderId="3" xfId="0" applyFont="1" applyFill="1" applyBorder="1" applyAlignment="1">
      <alignment horizontal="center" vertical="center"/>
    </xf>
    <xf numFmtId="0" fontId="4" fillId="0" borderId="3" xfId="0" applyNumberFormat="1" applyFont="1" applyFill="1" applyBorder="1" applyAlignment="1">
      <alignment horizontal="left" vertical="center" wrapText="1"/>
    </xf>
    <xf numFmtId="3" fontId="4" fillId="0" borderId="3" xfId="0" applyNumberFormat="1" applyFont="1" applyFill="1" applyBorder="1" applyAlignment="1">
      <alignment vertical="center"/>
    </xf>
    <xf numFmtId="0" fontId="4" fillId="0" borderId="2"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0" xfId="0" applyFont="1" applyFill="1" applyAlignment="1">
      <alignment vertical="center"/>
    </xf>
    <xf numFmtId="0" fontId="5" fillId="0" borderId="0" xfId="0" applyFont="1" applyFill="1" applyAlignment="1">
      <alignment horizontal="centerContinuous" vertical="center"/>
    </xf>
    <xf numFmtId="0" fontId="20" fillId="0" borderId="0" xfId="0" applyFont="1" applyFill="1" applyAlignment="1">
      <alignment vertical="center"/>
    </xf>
    <xf numFmtId="9" fontId="17" fillId="0" borderId="2" xfId="11" applyNumberFormat="1" applyFont="1" applyBorder="1" applyAlignment="1">
      <alignment horizontal="right" vertical="center" wrapText="1"/>
    </xf>
    <xf numFmtId="0" fontId="17" fillId="0" borderId="0" xfId="0" applyFont="1" applyFill="1" applyAlignment="1">
      <alignment vertical="center"/>
    </xf>
    <xf numFmtId="9" fontId="11" fillId="0" borderId="3" xfId="11" applyNumberFormat="1" applyFont="1" applyBorder="1" applyAlignment="1">
      <alignment horizontal="right" vertical="center" wrapText="1"/>
    </xf>
    <xf numFmtId="0" fontId="4"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3" fontId="3" fillId="0" borderId="4" xfId="0" applyNumberFormat="1" applyFont="1" applyFill="1" applyBorder="1" applyAlignment="1">
      <alignment vertical="center"/>
    </xf>
    <xf numFmtId="3" fontId="11" fillId="0" borderId="0" xfId="0" applyNumberFormat="1" applyFont="1" applyFill="1" applyAlignment="1">
      <alignment vertical="center"/>
    </xf>
    <xf numFmtId="0" fontId="11" fillId="0" borderId="0" xfId="0" applyFont="1" applyAlignment="1">
      <alignment horizontal="right"/>
    </xf>
    <xf numFmtId="0" fontId="9" fillId="0" borderId="5" xfId="0" applyFont="1" applyFill="1" applyBorder="1" applyAlignment="1">
      <alignment horizontal="left"/>
    </xf>
    <xf numFmtId="0" fontId="5" fillId="0" borderId="0"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8" xfId="6" applyNumberFormat="1"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21" fillId="0" borderId="10" xfId="6" applyNumberFormat="1" applyFont="1" applyFill="1" applyBorder="1" applyAlignment="1">
      <alignment horizontal="center" vertical="center" wrapText="1"/>
    </xf>
    <xf numFmtId="0" fontId="21" fillId="0" borderId="11"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I%20LIEU%20THAN%20CUONG/NGAN%20SACH.XLS/BAO%20CAO%20THU/Nam%202020/Thu%20TH%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
      <sheetName val="30-6"/>
      <sheetName val="26-6"/>
      <sheetName val="23-6 (2)"/>
      <sheetName val="23-6"/>
      <sheetName val="uoc quy II"/>
      <sheetName val="15-6"/>
      <sheetName val="9-6"/>
      <sheetName val="31-5"/>
      <sheetName val="25-5"/>
      <sheetName val="19-5"/>
      <sheetName val="15-5"/>
      <sheetName val="11-5"/>
      <sheetName val="4-5"/>
      <sheetName val="29-4"/>
      <sheetName val="24-4"/>
      <sheetName val="20-4"/>
      <sheetName val="13-4"/>
      <sheetName val="10-4."/>
      <sheetName val="31-3."/>
      <sheetName val="31-3. (2)"/>
      <sheetName val="29-3"/>
      <sheetName val="24-3"/>
      <sheetName val="Uoc quy I"/>
      <sheetName val="16-3"/>
      <sheetName val="13-3"/>
      <sheetName val="10-3"/>
      <sheetName val="6-3"/>
      <sheetName val="28-2"/>
      <sheetName val="18-2 (2)"/>
      <sheetName val="18-2"/>
      <sheetName val="15-2"/>
      <sheetName val="11-2"/>
      <sheetName val="3-2 (2)"/>
    </sheetNames>
    <sheetDataSet>
      <sheetData sheetId="0"/>
      <sheetData sheetId="1">
        <row r="12">
          <cell r="G12">
            <v>618941</v>
          </cell>
        </row>
        <row r="15">
          <cell r="G15">
            <v>171444</v>
          </cell>
        </row>
        <row r="22">
          <cell r="G22">
            <v>5004</v>
          </cell>
        </row>
        <row r="26">
          <cell r="G26">
            <v>1968</v>
          </cell>
        </row>
        <row r="32">
          <cell r="G32">
            <v>144767</v>
          </cell>
        </row>
        <row r="39">
          <cell r="G39">
            <v>24596</v>
          </cell>
        </row>
        <row r="41">
          <cell r="G41">
            <v>22899</v>
          </cell>
        </row>
        <row r="42">
          <cell r="G42">
            <v>63779</v>
          </cell>
        </row>
        <row r="45">
          <cell r="G45">
            <v>17868</v>
          </cell>
        </row>
        <row r="49">
          <cell r="G49">
            <v>31991</v>
          </cell>
        </row>
        <row r="52">
          <cell r="G52">
            <v>43208</v>
          </cell>
        </row>
        <row r="53">
          <cell r="G53">
            <v>44232</v>
          </cell>
        </row>
        <row r="56">
          <cell r="G56">
            <v>52419</v>
          </cell>
        </row>
        <row r="62">
          <cell r="G62">
            <v>11001</v>
          </cell>
        </row>
        <row r="68">
          <cell r="G68">
            <v>25000</v>
          </cell>
        </row>
        <row r="69">
          <cell r="G69">
            <v>33995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workbookViewId="0">
      <selection activeCell="A5" sqref="A5:C5"/>
    </sheetView>
  </sheetViews>
  <sheetFormatPr defaultColWidth="12.85546875" defaultRowHeight="15.75" x14ac:dyDescent="0.25"/>
  <cols>
    <col min="1" max="1" width="5.42578125" style="5" customWidth="1"/>
    <col min="2" max="2" width="52.7109375" style="5" customWidth="1"/>
    <col min="3" max="4" width="12.85546875" style="5" customWidth="1"/>
    <col min="5" max="5" width="8.5703125" style="5" customWidth="1"/>
    <col min="6" max="6" width="9.140625" style="5" customWidth="1"/>
    <col min="7" max="16384" width="12.85546875" style="5"/>
  </cols>
  <sheetData>
    <row r="1" spans="1:7" ht="21" customHeight="1" x14ac:dyDescent="0.25">
      <c r="A1" s="3" t="s">
        <v>45</v>
      </c>
      <c r="B1" s="3"/>
      <c r="C1" s="42" t="s">
        <v>46</v>
      </c>
      <c r="D1" s="42"/>
      <c r="E1" s="42"/>
      <c r="F1" s="42"/>
    </row>
    <row r="2" spans="1:7" ht="20.100000000000001" customHeight="1" x14ac:dyDescent="0.3">
      <c r="A2" s="6"/>
      <c r="B2" s="6"/>
      <c r="C2" s="4"/>
      <c r="D2" s="4"/>
      <c r="E2" s="4"/>
      <c r="F2" s="4"/>
    </row>
    <row r="3" spans="1:7" ht="27" customHeight="1" x14ac:dyDescent="0.3">
      <c r="A3" s="13" t="s">
        <v>47</v>
      </c>
      <c r="B3" s="8"/>
      <c r="C3" s="9"/>
      <c r="D3" s="9"/>
      <c r="E3" s="9"/>
      <c r="F3" s="9"/>
    </row>
    <row r="4" spans="1:7" x14ac:dyDescent="0.25">
      <c r="A4" s="44" t="s">
        <v>49</v>
      </c>
      <c r="B4" s="44"/>
      <c r="C4" s="44"/>
      <c r="D4" s="44"/>
      <c r="E4" s="44"/>
      <c r="F4" s="44"/>
    </row>
    <row r="5" spans="1:7" ht="24.95" customHeight="1" x14ac:dyDescent="0.25">
      <c r="A5" s="45"/>
      <c r="B5" s="45"/>
      <c r="C5" s="45"/>
      <c r="D5" s="30"/>
      <c r="E5" s="31"/>
      <c r="F5" s="14" t="s">
        <v>0</v>
      </c>
    </row>
    <row r="6" spans="1:7" s="10" customFormat="1" ht="34.9" customHeight="1" x14ac:dyDescent="0.25">
      <c r="A6" s="46" t="s">
        <v>1</v>
      </c>
      <c r="B6" s="47" t="s">
        <v>2</v>
      </c>
      <c r="C6" s="48" t="s">
        <v>33</v>
      </c>
      <c r="D6" s="50" t="s">
        <v>48</v>
      </c>
      <c r="E6" s="52" t="s">
        <v>34</v>
      </c>
      <c r="F6" s="53"/>
    </row>
    <row r="7" spans="1:7" s="10" customFormat="1" ht="52.15" customHeight="1" x14ac:dyDescent="0.25">
      <c r="A7" s="46"/>
      <c r="B7" s="46"/>
      <c r="C7" s="49"/>
      <c r="D7" s="51"/>
      <c r="E7" s="16" t="s">
        <v>33</v>
      </c>
      <c r="F7" s="2" t="s">
        <v>35</v>
      </c>
    </row>
    <row r="8" spans="1:7" s="15" customFormat="1" ht="21" customHeight="1" x14ac:dyDescent="0.25">
      <c r="A8" s="24" t="s">
        <v>3</v>
      </c>
      <c r="B8" s="25" t="s">
        <v>37</v>
      </c>
      <c r="C8" s="26">
        <f>C9+C28+C29+C36</f>
        <v>2150000</v>
      </c>
      <c r="D8" s="26">
        <f>D9+D28+D29+D36+'[1]30-6'!$G$68+'[1]30-6'!$G$69</f>
        <v>702337</v>
      </c>
      <c r="E8" s="35">
        <f>D8/C8</f>
        <v>0.32666837209302324</v>
      </c>
      <c r="F8" s="35">
        <v>0.72995728405583216</v>
      </c>
    </row>
    <row r="9" spans="1:7" s="15" customFormat="1" ht="21" customHeight="1" x14ac:dyDescent="0.25">
      <c r="A9" s="20" t="s">
        <v>5</v>
      </c>
      <c r="B9" s="36" t="s">
        <v>9</v>
      </c>
      <c r="C9" s="17">
        <f>C10+C11+C12+C13+C14+C15+C16+C17+C23+C24+C25+C26+C27</f>
        <v>2120000</v>
      </c>
      <c r="D9" s="17">
        <f>D10+D11+D12+D13+D14+D15+D16+D17+D23+D24+D25+D26+D27</f>
        <v>635176</v>
      </c>
      <c r="E9" s="21">
        <f t="shared" ref="E9:E39" si="0">D9/C9</f>
        <v>0.29961132075471697</v>
      </c>
      <c r="F9" s="21">
        <v>0.68197796392887133</v>
      </c>
      <c r="G9" s="41"/>
    </row>
    <row r="10" spans="1:7" s="32" customFormat="1" ht="18.95" customHeight="1" x14ac:dyDescent="0.25">
      <c r="A10" s="11">
        <v>1</v>
      </c>
      <c r="B10" s="28" t="s">
        <v>38</v>
      </c>
      <c r="C10" s="18">
        <v>1168000</v>
      </c>
      <c r="D10" s="18">
        <f>'[1]30-6'!$G$15+'[1]30-6'!$G$26</f>
        <v>173412</v>
      </c>
      <c r="E10" s="22">
        <f t="shared" si="0"/>
        <v>0.14846917808219179</v>
      </c>
      <c r="F10" s="22">
        <v>0.45591544852245242</v>
      </c>
    </row>
    <row r="11" spans="1:7" s="32" customFormat="1" ht="18.95" customHeight="1" x14ac:dyDescent="0.25">
      <c r="A11" s="11">
        <f>+A10+1</f>
        <v>2</v>
      </c>
      <c r="B11" s="28" t="s">
        <v>10</v>
      </c>
      <c r="C11" s="18">
        <v>2000</v>
      </c>
      <c r="D11" s="18">
        <f>'[1]30-6'!$G$22</f>
        <v>5004</v>
      </c>
      <c r="E11" s="22">
        <f t="shared" si="0"/>
        <v>2.5019999999999998</v>
      </c>
      <c r="F11" s="22">
        <v>3.9002338269680434</v>
      </c>
    </row>
    <row r="12" spans="1:7" s="32" customFormat="1" ht="18.95" customHeight="1" x14ac:dyDescent="0.25">
      <c r="A12" s="11">
        <f>A11+1</f>
        <v>3</v>
      </c>
      <c r="B12" s="28" t="s">
        <v>11</v>
      </c>
      <c r="C12" s="18">
        <v>287000</v>
      </c>
      <c r="D12" s="18">
        <f>'[1]30-6'!$G$32</f>
        <v>144767</v>
      </c>
      <c r="E12" s="22">
        <f t="shared" si="0"/>
        <v>0.50441463414634147</v>
      </c>
      <c r="F12" s="22">
        <v>1.1146126069248004</v>
      </c>
    </row>
    <row r="13" spans="1:7" s="32" customFormat="1" ht="18.95" customHeight="1" x14ac:dyDescent="0.25">
      <c r="A13" s="11">
        <f>A12+1</f>
        <v>4</v>
      </c>
      <c r="B13" s="28" t="s">
        <v>12</v>
      </c>
      <c r="C13" s="18">
        <v>29000</v>
      </c>
      <c r="D13" s="18">
        <f>'[1]30-6'!$G$41</f>
        <v>22899</v>
      </c>
      <c r="E13" s="22">
        <f t="shared" si="0"/>
        <v>0.7896206896551724</v>
      </c>
      <c r="F13" s="22">
        <v>1.4102974687442262</v>
      </c>
    </row>
    <row r="14" spans="1:7" s="32" customFormat="1" ht="18.95" customHeight="1" x14ac:dyDescent="0.25">
      <c r="A14" s="11">
        <f>A13+1</f>
        <v>5</v>
      </c>
      <c r="B14" s="28" t="s">
        <v>13</v>
      </c>
      <c r="C14" s="18">
        <v>140000</v>
      </c>
      <c r="D14" s="18">
        <f>'[1]30-6'!$G$42</f>
        <v>63779</v>
      </c>
      <c r="E14" s="22">
        <f t="shared" si="0"/>
        <v>0.4555642857142857</v>
      </c>
      <c r="F14" s="22">
        <v>1.020464</v>
      </c>
    </row>
    <row r="15" spans="1:7" s="32" customFormat="1" ht="18.95" customHeight="1" x14ac:dyDescent="0.25">
      <c r="A15" s="11">
        <f>A14+1</f>
        <v>6</v>
      </c>
      <c r="B15" s="28" t="s">
        <v>14</v>
      </c>
      <c r="C15" s="18">
        <v>57000</v>
      </c>
      <c r="D15" s="18">
        <f>'[1]30-6'!$G$39</f>
        <v>24596</v>
      </c>
      <c r="E15" s="22">
        <f t="shared" si="0"/>
        <v>0.43150877192982456</v>
      </c>
      <c r="F15" s="22">
        <v>0.85700348432055751</v>
      </c>
    </row>
    <row r="16" spans="1:7" s="32" customFormat="1" ht="18.95" customHeight="1" x14ac:dyDescent="0.25">
      <c r="A16" s="11">
        <f>A15+1</f>
        <v>7</v>
      </c>
      <c r="B16" s="28" t="s">
        <v>15</v>
      </c>
      <c r="C16" s="18">
        <v>49000</v>
      </c>
      <c r="D16" s="18">
        <f>'[1]30-6'!$G$45</f>
        <v>17868</v>
      </c>
      <c r="E16" s="22">
        <f t="shared" si="0"/>
        <v>0.36465306122448982</v>
      </c>
      <c r="F16" s="22">
        <v>0.76506101477199739</v>
      </c>
    </row>
    <row r="17" spans="1:6" s="32" customFormat="1" ht="18.95" customHeight="1" x14ac:dyDescent="0.25">
      <c r="A17" s="11">
        <v>8</v>
      </c>
      <c r="B17" s="28" t="s">
        <v>39</v>
      </c>
      <c r="C17" s="18">
        <f>C18+C19+C20+C21+C22</f>
        <v>171000</v>
      </c>
      <c r="D17" s="18">
        <f>SUM(D18:D22)</f>
        <v>75278</v>
      </c>
      <c r="E17" s="22">
        <f t="shared" si="0"/>
        <v>0.44022222222222224</v>
      </c>
      <c r="F17" s="22">
        <v>0.78649713205102756</v>
      </c>
    </row>
    <row r="18" spans="1:6" s="34" customFormat="1" ht="18.95" customHeight="1" x14ac:dyDescent="0.25">
      <c r="A18" s="37" t="s">
        <v>8</v>
      </c>
      <c r="B18" s="38" t="s">
        <v>16</v>
      </c>
      <c r="C18" s="19"/>
      <c r="D18" s="19"/>
      <c r="E18" s="33"/>
      <c r="F18" s="33"/>
    </row>
    <row r="19" spans="1:6" s="34" customFormat="1" ht="18.95" customHeight="1" x14ac:dyDescent="0.25">
      <c r="A19" s="37" t="s">
        <v>8</v>
      </c>
      <c r="B19" s="38" t="s">
        <v>17</v>
      </c>
      <c r="C19" s="19"/>
      <c r="D19" s="19"/>
      <c r="E19" s="33"/>
      <c r="F19" s="33"/>
    </row>
    <row r="20" spans="1:6" s="34" customFormat="1" ht="18.95" customHeight="1" x14ac:dyDescent="0.25">
      <c r="A20" s="37" t="s">
        <v>8</v>
      </c>
      <c r="B20" s="38" t="s">
        <v>19</v>
      </c>
      <c r="C20" s="19">
        <v>158000</v>
      </c>
      <c r="D20" s="19">
        <f>'[1]30-6'!$G$49</f>
        <v>31991</v>
      </c>
      <c r="E20" s="33">
        <f t="shared" si="0"/>
        <v>0.20247468354430379</v>
      </c>
      <c r="F20" s="33">
        <v>0.36081567282857563</v>
      </c>
    </row>
    <row r="21" spans="1:6" s="34" customFormat="1" ht="18.95" customHeight="1" x14ac:dyDescent="0.25">
      <c r="A21" s="37" t="s">
        <v>8</v>
      </c>
      <c r="B21" s="38" t="s">
        <v>18</v>
      </c>
      <c r="C21" s="19">
        <v>13000</v>
      </c>
      <c r="D21" s="19">
        <f>'[1]30-6'!$G$52</f>
        <v>43208</v>
      </c>
      <c r="E21" s="33">
        <f t="shared" si="0"/>
        <v>3.3236923076923075</v>
      </c>
      <c r="F21" s="33">
        <v>6.1929195929482583</v>
      </c>
    </row>
    <row r="22" spans="1:6" s="34" customFormat="1" ht="18.95" customHeight="1" x14ac:dyDescent="0.25">
      <c r="A22" s="37" t="s">
        <v>8</v>
      </c>
      <c r="B22" s="38" t="s">
        <v>20</v>
      </c>
      <c r="C22" s="19">
        <v>0</v>
      </c>
      <c r="D22" s="19">
        <v>79</v>
      </c>
      <c r="E22" s="33"/>
      <c r="F22" s="33">
        <v>1.0821917808219179</v>
      </c>
    </row>
    <row r="23" spans="1:6" s="32" customFormat="1" ht="21" customHeight="1" x14ac:dyDescent="0.25">
      <c r="A23" s="11">
        <v>9</v>
      </c>
      <c r="B23" s="28" t="s">
        <v>22</v>
      </c>
      <c r="C23" s="18">
        <v>150000</v>
      </c>
      <c r="D23" s="18">
        <f>'[1]30-6'!$G$53</f>
        <v>44232</v>
      </c>
      <c r="E23" s="22">
        <f t="shared" si="0"/>
        <v>0.29487999999999998</v>
      </c>
      <c r="F23" s="22">
        <v>0.279935193154777</v>
      </c>
    </row>
    <row r="24" spans="1:6" s="32" customFormat="1" ht="53.25" customHeight="1" x14ac:dyDescent="0.25">
      <c r="A24" s="11">
        <f>A23+1</f>
        <v>10</v>
      </c>
      <c r="B24" s="28" t="s">
        <v>25</v>
      </c>
      <c r="C24" s="18"/>
      <c r="D24" s="18"/>
      <c r="E24" s="22"/>
      <c r="F24" s="22"/>
    </row>
    <row r="25" spans="1:6" s="32" customFormat="1" ht="21" customHeight="1" x14ac:dyDescent="0.25">
      <c r="A25" s="11">
        <v>11</v>
      </c>
      <c r="B25" s="28" t="s">
        <v>21</v>
      </c>
      <c r="C25" s="18">
        <v>27000</v>
      </c>
      <c r="D25" s="18">
        <f>'[1]30-6'!$G$62</f>
        <v>11001</v>
      </c>
      <c r="E25" s="22">
        <f t="shared" si="0"/>
        <v>0.40744444444444444</v>
      </c>
      <c r="F25" s="22">
        <v>0.81404469439100191</v>
      </c>
    </row>
    <row r="26" spans="1:6" s="32" customFormat="1" ht="21" customHeight="1" x14ac:dyDescent="0.25">
      <c r="A26" s="11">
        <f>A25+1</f>
        <v>12</v>
      </c>
      <c r="B26" s="28" t="s">
        <v>24</v>
      </c>
      <c r="C26" s="18"/>
      <c r="D26" s="18"/>
      <c r="E26" s="22"/>
      <c r="F26" s="22">
        <v>0</v>
      </c>
    </row>
    <row r="27" spans="1:6" s="32" customFormat="1" ht="21" customHeight="1" x14ac:dyDescent="0.25">
      <c r="A27" s="11">
        <f>A26+1</f>
        <v>13</v>
      </c>
      <c r="B27" s="28" t="s">
        <v>23</v>
      </c>
      <c r="C27" s="18">
        <v>40000</v>
      </c>
      <c r="D27" s="18">
        <f>'[1]30-6'!$G$56-79</f>
        <v>52340</v>
      </c>
      <c r="E27" s="22">
        <f t="shared" si="0"/>
        <v>1.3085</v>
      </c>
      <c r="F27" s="22">
        <v>2.4339052401543682</v>
      </c>
    </row>
    <row r="28" spans="1:6" s="15" customFormat="1" ht="21" customHeight="1" x14ac:dyDescent="0.25">
      <c r="A28" s="20" t="s">
        <v>6</v>
      </c>
      <c r="B28" s="36" t="s">
        <v>36</v>
      </c>
      <c r="C28" s="17"/>
      <c r="D28" s="17"/>
      <c r="E28" s="21"/>
      <c r="F28" s="21"/>
    </row>
    <row r="29" spans="1:6" s="15" customFormat="1" ht="21" customHeight="1" x14ac:dyDescent="0.25">
      <c r="A29" s="20" t="s">
        <v>7</v>
      </c>
      <c r="B29" s="36" t="s">
        <v>40</v>
      </c>
      <c r="C29" s="17">
        <v>30000</v>
      </c>
      <c r="D29" s="17">
        <f>SUM(D30:D35)</f>
        <v>8166</v>
      </c>
      <c r="E29" s="21">
        <f t="shared" si="0"/>
        <v>0.2722</v>
      </c>
      <c r="F29" s="21">
        <v>0.31665891112145184</v>
      </c>
    </row>
    <row r="30" spans="1:6" s="32" customFormat="1" ht="18.95" customHeight="1" x14ac:dyDescent="0.25">
      <c r="A30" s="11">
        <v>1</v>
      </c>
      <c r="B30" s="28" t="s">
        <v>26</v>
      </c>
      <c r="C30" s="18"/>
      <c r="D30" s="18">
        <v>8138</v>
      </c>
      <c r="E30" s="22"/>
      <c r="F30" s="22">
        <v>0.34</v>
      </c>
    </row>
    <row r="31" spans="1:6" s="32" customFormat="1" ht="18.95" customHeight="1" x14ac:dyDescent="0.25">
      <c r="A31" s="11">
        <f>A30+1</f>
        <v>2</v>
      </c>
      <c r="B31" s="28" t="s">
        <v>27</v>
      </c>
      <c r="C31" s="18"/>
      <c r="D31" s="18"/>
      <c r="E31" s="22"/>
      <c r="F31" s="22"/>
    </row>
    <row r="32" spans="1:6" s="32" customFormat="1" ht="18.95" customHeight="1" x14ac:dyDescent="0.25">
      <c r="A32" s="11">
        <f>A31+1</f>
        <v>3</v>
      </c>
      <c r="B32" s="28" t="s">
        <v>28</v>
      </c>
      <c r="C32" s="18"/>
      <c r="D32" s="18">
        <v>26</v>
      </c>
      <c r="E32" s="22"/>
      <c r="F32" s="22">
        <v>0.01</v>
      </c>
    </row>
    <row r="33" spans="1:6" s="32" customFormat="1" ht="18.95" customHeight="1" x14ac:dyDescent="0.25">
      <c r="A33" s="11">
        <f>A32+1</f>
        <v>4</v>
      </c>
      <c r="B33" s="28" t="s">
        <v>29</v>
      </c>
      <c r="C33" s="18"/>
      <c r="D33" s="18"/>
      <c r="E33" s="22"/>
      <c r="F33" s="22"/>
    </row>
    <row r="34" spans="1:6" s="32" customFormat="1" ht="18.95" customHeight="1" x14ac:dyDescent="0.25">
      <c r="A34" s="11">
        <v>5</v>
      </c>
      <c r="B34" s="28" t="s">
        <v>30</v>
      </c>
      <c r="C34" s="18"/>
      <c r="D34" s="18"/>
      <c r="E34" s="22"/>
      <c r="F34" s="22"/>
    </row>
    <row r="35" spans="1:6" s="32" customFormat="1" ht="18.95" customHeight="1" x14ac:dyDescent="0.25">
      <c r="A35" s="11">
        <v>6</v>
      </c>
      <c r="B35" s="28" t="s">
        <v>31</v>
      </c>
      <c r="C35" s="18"/>
      <c r="D35" s="18">
        <v>2</v>
      </c>
      <c r="E35" s="22"/>
      <c r="F35" s="22">
        <v>2</v>
      </c>
    </row>
    <row r="36" spans="1:6" s="15" customFormat="1" ht="18.95" customHeight="1" x14ac:dyDescent="0.25">
      <c r="A36" s="20" t="s">
        <v>44</v>
      </c>
      <c r="B36" s="36" t="s">
        <v>32</v>
      </c>
      <c r="C36" s="17"/>
      <c r="D36" s="17"/>
      <c r="E36" s="21"/>
      <c r="F36" s="21"/>
    </row>
    <row r="37" spans="1:6" s="7" customFormat="1" ht="18.95" customHeight="1" x14ac:dyDescent="0.3">
      <c r="A37" s="20" t="s">
        <v>4</v>
      </c>
      <c r="B37" s="27" t="s">
        <v>41</v>
      </c>
      <c r="C37" s="17">
        <f>C38+C39</f>
        <v>1917080</v>
      </c>
      <c r="D37" s="17">
        <f>'[1]30-6'!$G$12</f>
        <v>618941</v>
      </c>
      <c r="E37" s="21">
        <f t="shared" si="0"/>
        <v>0.32285611450748014</v>
      </c>
      <c r="F37" s="21">
        <v>0.79063032912006848</v>
      </c>
    </row>
    <row r="38" spans="1:6" s="32" customFormat="1" ht="18.95" customHeight="1" x14ac:dyDescent="0.25">
      <c r="A38" s="11">
        <v>1</v>
      </c>
      <c r="B38" s="28" t="s">
        <v>42</v>
      </c>
      <c r="C38" s="18">
        <v>97080</v>
      </c>
      <c r="D38" s="18">
        <v>35816</v>
      </c>
      <c r="E38" s="22">
        <f t="shared" si="0"/>
        <v>0.36893283889575607</v>
      </c>
      <c r="F38" s="22"/>
    </row>
    <row r="39" spans="1:6" s="32" customFormat="1" ht="18.95" customHeight="1" x14ac:dyDescent="0.25">
      <c r="A39" s="29">
        <v>2</v>
      </c>
      <c r="B39" s="39" t="s">
        <v>43</v>
      </c>
      <c r="C39" s="40">
        <v>1820000</v>
      </c>
      <c r="D39" s="40">
        <f>D37-D38</f>
        <v>583125</v>
      </c>
      <c r="E39" s="23">
        <f t="shared" si="0"/>
        <v>0.32039835164835168</v>
      </c>
      <c r="F39" s="23"/>
    </row>
    <row r="40" spans="1:6" ht="15.95" customHeight="1" x14ac:dyDescent="0.3">
      <c r="A40" s="43"/>
      <c r="B40" s="43"/>
      <c r="C40" s="43"/>
      <c r="D40" s="43"/>
      <c r="E40" s="43"/>
      <c r="F40" s="43"/>
    </row>
    <row r="41" spans="1:6" ht="22.5" customHeight="1" x14ac:dyDescent="0.3">
      <c r="A41" s="7"/>
      <c r="B41" s="12"/>
      <c r="C41" s="7"/>
      <c r="D41" s="7"/>
      <c r="E41" s="7"/>
      <c r="F41" s="7"/>
    </row>
    <row r="42" spans="1:6" ht="18.75" x14ac:dyDescent="0.3">
      <c r="A42" s="7"/>
      <c r="B42" s="12"/>
      <c r="C42" s="7"/>
      <c r="D42" s="7"/>
      <c r="E42" s="7"/>
      <c r="F42" s="7"/>
    </row>
    <row r="43" spans="1:6" ht="18.75" x14ac:dyDescent="0.3">
      <c r="A43" s="1"/>
      <c r="B43" s="12"/>
      <c r="C43" s="7"/>
      <c r="D43" s="7"/>
      <c r="E43" s="7"/>
      <c r="F43" s="7"/>
    </row>
    <row r="44" spans="1:6" ht="18.75" x14ac:dyDescent="0.3">
      <c r="A44" s="1"/>
      <c r="B44" s="12"/>
      <c r="C44" s="7"/>
      <c r="D44" s="7"/>
      <c r="E44" s="7"/>
      <c r="F44" s="7"/>
    </row>
  </sheetData>
  <mergeCells count="9">
    <mergeCell ref="C1:F1"/>
    <mergeCell ref="A40:F40"/>
    <mergeCell ref="A4:F4"/>
    <mergeCell ref="A5:C5"/>
    <mergeCell ref="A6:A7"/>
    <mergeCell ref="B6:B7"/>
    <mergeCell ref="C6:C7"/>
    <mergeCell ref="D6:D7"/>
    <mergeCell ref="E6:F6"/>
  </mergeCells>
  <printOptions horizontalCentered="1"/>
  <pageMargins left="0.2" right="0.2" top="0.75" bottom="0.2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Mr. Than Bien Cuong</cp:lastModifiedBy>
  <cp:lastPrinted>2020-07-08T07:58:22Z</cp:lastPrinted>
  <dcterms:created xsi:type="dcterms:W3CDTF">2018-08-22T07:49:45Z</dcterms:created>
  <dcterms:modified xsi:type="dcterms:W3CDTF">2020-07-08T09:23:58Z</dcterms:modified>
</cp:coreProperties>
</file>