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M 2020\10. Theo doi No vay\TRA NO + BAO CAO VAY\Bao cao dinh ky hang nam\Bao cao nam 2020\3. Bao cao nam 2020\1. Bao cao theo Nghi dinh 93\"/>
    </mc:Choice>
  </mc:AlternateContent>
  <xr:revisionPtr revIDLastSave="0" documentId="13_ncr:1_{6DE56DAC-3ECF-4DF6-8B64-6BC864F70A4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Ky I - 2020" sheetId="1" state="hidden" r:id="rId1"/>
    <sheet name="Bieu theo ND93" sheetId="2" r:id="rId2"/>
  </sheets>
  <definedNames>
    <definedName name="chuong_pl_3_name" localSheetId="0">'Ky I - 2020'!$A$1</definedName>
    <definedName name="_xlnm.Print_Area" localSheetId="1">'Bieu theo ND93'!$A$1:$H$17</definedName>
    <definedName name="_xlnm.Print_Area" localSheetId="0">'Ky I - 2020'!$A$1:$H$16</definedName>
  </definedNames>
  <calcPr calcId="181029"/>
</workbook>
</file>

<file path=xl/calcChain.xml><?xml version="1.0" encoding="utf-8"?>
<calcChain xmlns="http://schemas.openxmlformats.org/spreadsheetml/2006/main">
  <c r="C8" i="2" l="1"/>
  <c r="D16" i="2"/>
  <c r="D14" i="2" s="1"/>
  <c r="H16" i="2" l="1"/>
  <c r="F16" i="2"/>
  <c r="C16" i="2"/>
  <c r="F15" i="2"/>
  <c r="E15" i="2"/>
  <c r="C15" i="2"/>
  <c r="E12" i="2"/>
  <c r="C12" i="2"/>
  <c r="H15" i="2" l="1"/>
  <c r="H12" i="2" l="1"/>
  <c r="G16" i="2"/>
  <c r="G15" i="2"/>
  <c r="G12" i="2"/>
  <c r="G7" i="1" l="1"/>
  <c r="H13" i="2" l="1"/>
  <c r="H11" i="2" l="1"/>
  <c r="H14" i="2"/>
  <c r="F14" i="2"/>
  <c r="F8" i="2" s="1"/>
  <c r="E14" i="2"/>
  <c r="C14" i="2"/>
  <c r="F11" i="2"/>
  <c r="D11" i="2"/>
  <c r="C11" i="2"/>
  <c r="D8" i="2"/>
  <c r="G14" i="2" l="1"/>
  <c r="H8" i="2"/>
  <c r="E11" i="2"/>
  <c r="E8" i="2" s="1"/>
  <c r="G11" i="2"/>
  <c r="H7" i="1"/>
  <c r="H14" i="1"/>
  <c r="H15" i="1"/>
  <c r="G8" i="2" l="1"/>
  <c r="H13" i="1"/>
  <c r="H11" i="1"/>
  <c r="C7" i="1"/>
  <c r="G15" i="1" l="1"/>
  <c r="F13" i="1"/>
  <c r="E13" i="1"/>
  <c r="D13" i="1"/>
  <c r="C13" i="1"/>
  <c r="G14" i="1" l="1"/>
  <c r="G13" i="1" s="1"/>
  <c r="G11" i="1"/>
  <c r="F10" i="1"/>
  <c r="F7" i="1" s="1"/>
  <c r="E10" i="1"/>
  <c r="E7" i="1" s="1"/>
  <c r="D10" i="1"/>
  <c r="D7" i="1" s="1"/>
  <c r="C10" i="1"/>
  <c r="H10" i="1" l="1"/>
  <c r="G10" i="1"/>
</calcChain>
</file>

<file path=xl/sharedStrings.xml><?xml version="1.0" encoding="utf-8"?>
<sst xmlns="http://schemas.openxmlformats.org/spreadsheetml/2006/main" count="61" uniqueCount="37">
  <si>
    <t>Đơn vị: Triệu đồng</t>
  </si>
  <si>
    <t>TT</t>
  </si>
  <si>
    <t>Nội dung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</si>
  <si>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</si>
  <si>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</si>
  <si>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</si>
  <si>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</si>
  <si>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</si>
  <si>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</si>
  <si>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</si>
  <si>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</si>
  <si>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phát hành trái phiếu chính quyền địa phương</t>
  </si>
  <si>
    <t>II</t>
  </si>
  <si>
    <t>Tạm ứng ngân quỹ nhà nước</t>
  </si>
  <si>
    <t>III</t>
  </si>
  <si>
    <t>Vay các tổ chức tài chính, tín dụng</t>
  </si>
  <si>
    <t>IV</t>
  </si>
  <si>
    <t>V</t>
  </si>
  <si>
    <t>Dự án Năng lượng nông thôn - Re II</t>
  </si>
  <si>
    <t>Dư nợ cuối kỳ (ngày 30 tháng 6)</t>
  </si>
  <si>
    <t>Vay trong kỳ</t>
  </si>
  <si>
    <t>Trả nợ trong kỳ</t>
  </si>
  <si>
    <t>Dư nợ đầu kỳ (ngày 01 tháng 01)</t>
  </si>
  <si>
    <t>Vay Ngân hàng Phát triển Việt Nam</t>
  </si>
  <si>
    <t xml:space="preserve">Vay lại vốn vay nước ngoài </t>
  </si>
  <si>
    <t>Chương trình Mở rộng quy mô vệ sinh nước sạch nông thôn dựa trên kết quả</t>
  </si>
  <si>
    <t>Vay các tổ chức khác</t>
  </si>
  <si>
    <t>(Kèm theo Báo cáo số:               /BC-UBND ngày          tháng 7 năm 2020 của UBND tỉnh Lai Châu)</t>
  </si>
  <si>
    <t>BÁO CÁO TÌNH HÌNH VAY VÀ TRẢ NỢ CỦA CHÍNH QUYỀN ĐỊA PHƯƠNG 06 THÁNG ĐẦU NĂM 2020</t>
  </si>
  <si>
    <t>BÁO CÁO TÌNH HÌNH VAY VÀ TRẢ NỢ CỦA CHÍNH QUYỀN ĐỊA PHƯƠNG NĂM 2020</t>
  </si>
  <si>
    <t>(Kèm theo Báo cáo số:               /BC-UBND ngày          tháng 01 năm 2021 của UBND tỉnh Lai Châu)</t>
  </si>
  <si>
    <t>Đơn vị: Đồng</t>
  </si>
  <si>
    <t>Dư nợ đầu năm (ngày 01 tháng 01)</t>
  </si>
  <si>
    <t>Số vay trong năm</t>
  </si>
  <si>
    <t>Trả nợ trong năm</t>
  </si>
  <si>
    <t>Dư nợ cuối năm (ngày 31 tháng 12)</t>
  </si>
  <si>
    <t>Phụ lục III 
(Ban hành theo Nghị định 93/2018/NĐ-CP)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</si>
</sst>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#,##0.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/>
    </xf>
    <xf numFmtId="166" fontId="8" fillId="0" borderId="2" xfId="1" applyNumberFormat="1" applyFont="1" applyBorder="1"/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6" fontId="8" fillId="0" borderId="0" xfId="1" applyNumberFormat="1" applyFont="1" applyAlignment="1">
      <alignment vertical="center"/>
    </xf>
    <xf numFmtId="166" fontId="8" fillId="0" borderId="2" xfId="1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/>
    </xf>
    <xf numFmtId="37" fontId="13" fillId="0" borderId="4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"/>
  <sheetViews>
    <sheetView workbookViewId="0">
      <selection activeCell="F15" sqref="F15"/>
    </sheetView>
  </sheetViews>
  <sheetFormatPr defaultRowHeight="20.100000000000001" customHeight="1" x14ac:dyDescent="0.25"/>
  <cols>
    <col min="1" max="1" width="6" style="7" customWidth="1"/>
    <col min="2" max="2" width="56.42578125" style="7" customWidth="1"/>
    <col min="3" max="3" width="12.7109375" style="7" customWidth="1"/>
    <col min="4" max="4" width="10.7109375" style="7" customWidth="1"/>
    <col min="5" max="6" width="9.140625" style="7"/>
    <col min="7" max="7" width="11.28515625" style="7" customWidth="1"/>
    <col min="8" max="8" width="12" style="7" customWidth="1"/>
    <col min="9" max="9" width="9.140625" style="7"/>
    <col min="10" max="10" width="11.140625" style="7" customWidth="1"/>
    <col min="11" max="16384" width="9.140625" style="7"/>
  </cols>
  <sheetData>
    <row r="1" spans="1:10" s="19" customFormat="1" ht="25.5" customHeight="1" x14ac:dyDescent="0.25">
      <c r="A1" s="49" t="s">
        <v>28</v>
      </c>
      <c r="B1" s="49"/>
      <c r="C1" s="49"/>
      <c r="D1" s="49"/>
      <c r="E1" s="49"/>
      <c r="F1" s="49"/>
      <c r="G1" s="49"/>
      <c r="H1" s="49"/>
    </row>
    <row r="2" spans="1:10" ht="20.100000000000001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</row>
    <row r="3" spans="1:10" ht="20.100000000000001" customHeight="1" x14ac:dyDescent="0.25">
      <c r="A3" s="9"/>
      <c r="B3" s="9"/>
      <c r="C3" s="9"/>
      <c r="D3" s="9"/>
      <c r="E3" s="9"/>
      <c r="F3" s="9"/>
      <c r="G3" s="9"/>
      <c r="H3" s="10" t="s">
        <v>0</v>
      </c>
    </row>
    <row r="4" spans="1:10" ht="20.100000000000001" customHeight="1" x14ac:dyDescent="0.25">
      <c r="A4" s="51" t="s">
        <v>1</v>
      </c>
      <c r="B4" s="51" t="s">
        <v>2</v>
      </c>
      <c r="C4" s="51" t="s">
        <v>22</v>
      </c>
      <c r="D4" s="51" t="s">
        <v>20</v>
      </c>
      <c r="E4" s="51" t="s">
        <v>21</v>
      </c>
      <c r="F4" s="51"/>
      <c r="G4" s="51"/>
      <c r="H4" s="51" t="s">
        <v>19</v>
      </c>
    </row>
    <row r="5" spans="1:10" ht="52.5" customHeight="1" x14ac:dyDescent="0.25">
      <c r="A5" s="51"/>
      <c r="B5" s="51"/>
      <c r="C5" s="51"/>
      <c r="D5" s="51"/>
      <c r="E5" s="8" t="s">
        <v>3</v>
      </c>
      <c r="F5" s="8" t="s">
        <v>4</v>
      </c>
      <c r="G5" s="8" t="s">
        <v>5</v>
      </c>
      <c r="H5" s="51"/>
    </row>
    <row r="6" spans="1:10" s="12" customFormat="1" ht="20.100000000000001" customHeight="1" x14ac:dyDescent="0.25">
      <c r="A6" s="11" t="s">
        <v>6</v>
      </c>
      <c r="B6" s="11" t="s">
        <v>7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 t="s">
        <v>8</v>
      </c>
    </row>
    <row r="7" spans="1:10" s="18" customFormat="1" ht="20.100000000000001" customHeight="1" x14ac:dyDescent="0.25">
      <c r="A7" s="16"/>
      <c r="B7" s="16" t="s">
        <v>9</v>
      </c>
      <c r="C7" s="21">
        <f>C8+C9+C10+C13+C16</f>
        <v>88428.6</v>
      </c>
      <c r="D7" s="17">
        <f t="shared" ref="D7:F7" si="0">D8+D9+D10+D13+D16</f>
        <v>0</v>
      </c>
      <c r="E7" s="17">
        <f t="shared" si="0"/>
        <v>18000</v>
      </c>
      <c r="F7" s="25">
        <f t="shared" si="0"/>
        <v>38.878999999999998</v>
      </c>
      <c r="G7" s="25">
        <f>G8+G9+G10+G13+G16</f>
        <v>18038.879000000001</v>
      </c>
      <c r="H7" s="21">
        <f>H8+H9+H10+H13+H16</f>
        <v>70428.600000000006</v>
      </c>
      <c r="J7" s="26"/>
    </row>
    <row r="8" spans="1:10" ht="20.100000000000001" customHeight="1" x14ac:dyDescent="0.25">
      <c r="A8" s="1" t="s">
        <v>10</v>
      </c>
      <c r="B8" s="3" t="s">
        <v>11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10" ht="20.100000000000001" customHeight="1" x14ac:dyDescent="0.25">
      <c r="A9" s="1" t="s">
        <v>12</v>
      </c>
      <c r="B9" s="3" t="s">
        <v>13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10" ht="20.100000000000001" customHeight="1" x14ac:dyDescent="0.25">
      <c r="A10" s="1" t="s">
        <v>14</v>
      </c>
      <c r="B10" s="3" t="s">
        <v>15</v>
      </c>
      <c r="C10" s="14">
        <f>C11</f>
        <v>68000</v>
      </c>
      <c r="D10" s="14">
        <f t="shared" ref="D10:H10" si="1">D11</f>
        <v>0</v>
      </c>
      <c r="E10" s="14">
        <f t="shared" si="1"/>
        <v>18000</v>
      </c>
      <c r="F10" s="14">
        <f t="shared" si="1"/>
        <v>0</v>
      </c>
      <c r="G10" s="14">
        <f t="shared" si="1"/>
        <v>18000</v>
      </c>
      <c r="H10" s="14">
        <f t="shared" si="1"/>
        <v>50000</v>
      </c>
    </row>
    <row r="11" spans="1:10" ht="20.100000000000001" customHeight="1" x14ac:dyDescent="0.25">
      <c r="A11" s="2">
        <v>1</v>
      </c>
      <c r="B11" s="4" t="s">
        <v>23</v>
      </c>
      <c r="C11" s="13">
        <v>68000</v>
      </c>
      <c r="D11" s="13">
        <v>0</v>
      </c>
      <c r="E11" s="13">
        <v>18000</v>
      </c>
      <c r="F11" s="13">
        <v>0</v>
      </c>
      <c r="G11" s="13">
        <f>E11+F11</f>
        <v>18000</v>
      </c>
      <c r="H11" s="13">
        <f>C11-E11</f>
        <v>50000</v>
      </c>
    </row>
    <row r="12" spans="1:10" ht="20.100000000000001" customHeight="1" x14ac:dyDescent="0.25">
      <c r="A12" s="2">
        <v>2</v>
      </c>
      <c r="B12" s="4" t="s">
        <v>15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10" ht="20.100000000000001" customHeight="1" x14ac:dyDescent="0.25">
      <c r="A13" s="1" t="s">
        <v>16</v>
      </c>
      <c r="B13" s="3" t="s">
        <v>24</v>
      </c>
      <c r="C13" s="22">
        <f>SUM(C14:C15)</f>
        <v>20428.599999999999</v>
      </c>
      <c r="D13" s="14">
        <f t="shared" ref="D13:G13" si="2">SUM(D14:D15)</f>
        <v>0</v>
      </c>
      <c r="E13" s="14">
        <f t="shared" si="2"/>
        <v>0</v>
      </c>
      <c r="F13" s="24">
        <f t="shared" si="2"/>
        <v>38.878999999999998</v>
      </c>
      <c r="G13" s="24">
        <f t="shared" si="2"/>
        <v>38.878999999999998</v>
      </c>
      <c r="H13" s="22">
        <f>SUM(H14:H15)</f>
        <v>20428.599999999999</v>
      </c>
    </row>
    <row r="14" spans="1:10" ht="20.100000000000001" customHeight="1" x14ac:dyDescent="0.25">
      <c r="A14" s="2">
        <v>1</v>
      </c>
      <c r="B14" s="4" t="s">
        <v>18</v>
      </c>
      <c r="C14" s="20">
        <v>15922.6</v>
      </c>
      <c r="D14" s="13">
        <v>0</v>
      </c>
      <c r="E14" s="13">
        <v>0</v>
      </c>
      <c r="F14" s="13">
        <v>0</v>
      </c>
      <c r="G14" s="13">
        <f>E14+F14</f>
        <v>0</v>
      </c>
      <c r="H14" s="20">
        <f>C14-E14</f>
        <v>15922.6</v>
      </c>
    </row>
    <row r="15" spans="1:10" ht="36.75" customHeight="1" x14ac:dyDescent="0.25">
      <c r="A15" s="2">
        <v>2</v>
      </c>
      <c r="B15" s="4" t="s">
        <v>25</v>
      </c>
      <c r="C15" s="13">
        <v>4506</v>
      </c>
      <c r="D15" s="13">
        <v>0</v>
      </c>
      <c r="E15" s="13">
        <v>0</v>
      </c>
      <c r="F15" s="23">
        <v>38.878999999999998</v>
      </c>
      <c r="G15" s="23">
        <f>E15+F15</f>
        <v>38.878999999999998</v>
      </c>
      <c r="H15" s="13">
        <f>C15-E15</f>
        <v>4506</v>
      </c>
    </row>
    <row r="16" spans="1:10" ht="20.100000000000001" customHeight="1" x14ac:dyDescent="0.25">
      <c r="A16" s="5" t="s">
        <v>17</v>
      </c>
      <c r="B16" s="6" t="s">
        <v>26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</sheetData>
  <mergeCells count="8">
    <mergeCell ref="A1:H1"/>
    <mergeCell ref="A2:H2"/>
    <mergeCell ref="A4:A5"/>
    <mergeCell ref="B4:B5"/>
    <mergeCell ref="C4:C5"/>
    <mergeCell ref="D4:D5"/>
    <mergeCell ref="E4:G4"/>
    <mergeCell ref="H4:H5"/>
  </mergeCells>
  <printOptions horizontalCentered="1"/>
  <pageMargins left="0.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"/>
  <sheetViews>
    <sheetView tabSelected="1" topLeftCell="A2" workbookViewId="0">
      <selection activeCell="E14" sqref="E14"/>
    </sheetView>
  </sheetViews>
  <sheetFormatPr defaultRowHeight="15" x14ac:dyDescent="0.25"/>
  <cols>
    <col min="1" max="1" width="5.28515625" style="29" customWidth="1"/>
    <col min="2" max="2" width="43.140625" style="29" customWidth="1"/>
    <col min="3" max="3" width="16.140625" style="29" customWidth="1"/>
    <col min="4" max="4" width="15" style="29" customWidth="1"/>
    <col min="5" max="5" width="16.140625" style="29" customWidth="1"/>
    <col min="6" max="6" width="13.85546875" style="29" customWidth="1"/>
    <col min="7" max="8" width="16.140625" style="29" customWidth="1"/>
    <col min="9" max="9" width="9.140625" style="29"/>
    <col min="10" max="10" width="25.5703125" style="29" customWidth="1"/>
    <col min="11" max="16384" width="9.140625" style="29"/>
  </cols>
  <sheetData>
    <row r="1" spans="1:10" ht="36" hidden="1" customHeight="1" x14ac:dyDescent="0.25">
      <c r="F1" s="52" t="s">
        <v>36</v>
      </c>
      <c r="G1" s="52"/>
      <c r="H1" s="52"/>
    </row>
    <row r="2" spans="1:10" s="28" customFormat="1" ht="25.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3" spans="1:10" ht="23.25" customHeight="1" x14ac:dyDescent="0.25">
      <c r="A3" s="54" t="s">
        <v>30</v>
      </c>
      <c r="B3" s="54"/>
      <c r="C3" s="54"/>
      <c r="D3" s="54"/>
      <c r="E3" s="54"/>
      <c r="F3" s="54"/>
      <c r="G3" s="54"/>
      <c r="H3" s="54"/>
    </row>
    <row r="4" spans="1:10" ht="15" customHeight="1" x14ac:dyDescent="0.25">
      <c r="A4" s="30"/>
      <c r="B4" s="30"/>
      <c r="C4" s="30"/>
      <c r="D4" s="30"/>
      <c r="E4" s="30"/>
      <c r="F4" s="30"/>
      <c r="G4" s="30"/>
      <c r="H4" s="31" t="s">
        <v>31</v>
      </c>
    </row>
    <row r="5" spans="1:10" ht="20.100000000000001" customHeight="1" x14ac:dyDescent="0.25">
      <c r="A5" s="55" t="s">
        <v>1</v>
      </c>
      <c r="B5" s="55" t="s">
        <v>2</v>
      </c>
      <c r="C5" s="55" t="s">
        <v>32</v>
      </c>
      <c r="D5" s="55" t="s">
        <v>33</v>
      </c>
      <c r="E5" s="55" t="s">
        <v>34</v>
      </c>
      <c r="F5" s="55"/>
      <c r="G5" s="55"/>
      <c r="H5" s="55" t="s">
        <v>35</v>
      </c>
    </row>
    <row r="6" spans="1:10" ht="52.5" customHeight="1" x14ac:dyDescent="0.25">
      <c r="A6" s="55"/>
      <c r="B6" s="55"/>
      <c r="C6" s="55"/>
      <c r="D6" s="55"/>
      <c r="E6" s="32" t="s">
        <v>3</v>
      </c>
      <c r="F6" s="32" t="s">
        <v>4</v>
      </c>
      <c r="G6" s="32" t="s">
        <v>5</v>
      </c>
      <c r="H6" s="55"/>
    </row>
    <row r="7" spans="1:10" s="34" customFormat="1" ht="20.100000000000001" customHeight="1" x14ac:dyDescent="0.25">
      <c r="A7" s="33" t="s">
        <v>6</v>
      </c>
      <c r="B7" s="33" t="s">
        <v>7</v>
      </c>
      <c r="C7" s="33">
        <v>1</v>
      </c>
      <c r="D7" s="33">
        <v>2</v>
      </c>
      <c r="E7" s="33">
        <v>3</v>
      </c>
      <c r="F7" s="33">
        <v>4</v>
      </c>
      <c r="G7" s="33">
        <v>5</v>
      </c>
      <c r="H7" s="33" t="s">
        <v>8</v>
      </c>
    </row>
    <row r="8" spans="1:10" s="36" customFormat="1" ht="20.100000000000001" customHeight="1" x14ac:dyDescent="0.25">
      <c r="A8" s="35"/>
      <c r="B8" s="35" t="s">
        <v>9</v>
      </c>
      <c r="C8" s="48">
        <f>C9+C10+C11+C14+C17</f>
        <v>88428613183</v>
      </c>
      <c r="D8" s="48">
        <f t="shared" ref="D8:G8" si="0">D9+D10+D11+D14+D17</f>
        <v>1770000000</v>
      </c>
      <c r="E8" s="48">
        <f t="shared" si="0"/>
        <v>35678434000</v>
      </c>
      <c r="F8" s="48">
        <f>F9+F10+F11+F14+F17</f>
        <v>246820900</v>
      </c>
      <c r="G8" s="48">
        <f t="shared" si="0"/>
        <v>35925254900</v>
      </c>
      <c r="H8" s="48">
        <f>H9+H10+H11+H14+H17</f>
        <v>54520179183</v>
      </c>
      <c r="J8" s="37"/>
    </row>
    <row r="9" spans="1:10" ht="33" customHeight="1" x14ac:dyDescent="0.25">
      <c r="A9" s="38" t="s">
        <v>10</v>
      </c>
      <c r="B9" s="39" t="s">
        <v>11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10" ht="20.100000000000001" customHeight="1" x14ac:dyDescent="0.25">
      <c r="A10" s="38" t="s">
        <v>12</v>
      </c>
      <c r="B10" s="39" t="s">
        <v>13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</row>
    <row r="11" spans="1:10" ht="20.100000000000001" customHeight="1" x14ac:dyDescent="0.25">
      <c r="A11" s="38" t="s">
        <v>14</v>
      </c>
      <c r="B11" s="39" t="s">
        <v>15</v>
      </c>
      <c r="C11" s="47">
        <f>C12</f>
        <v>68000000000</v>
      </c>
      <c r="D11" s="47">
        <f t="shared" ref="D11:H11" si="1">D12</f>
        <v>0</v>
      </c>
      <c r="E11" s="47">
        <f t="shared" si="1"/>
        <v>34000000000</v>
      </c>
      <c r="F11" s="47">
        <f t="shared" si="1"/>
        <v>0</v>
      </c>
      <c r="G11" s="47">
        <f t="shared" si="1"/>
        <v>34000000000</v>
      </c>
      <c r="H11" s="47">
        <f t="shared" si="1"/>
        <v>34000000000</v>
      </c>
    </row>
    <row r="12" spans="1:10" ht="20.100000000000001" customHeight="1" x14ac:dyDescent="0.25">
      <c r="A12" s="40">
        <v>1</v>
      </c>
      <c r="B12" s="41" t="s">
        <v>23</v>
      </c>
      <c r="C12" s="43">
        <f>68000*1000000</f>
        <v>68000000000</v>
      </c>
      <c r="D12" s="43">
        <v>0</v>
      </c>
      <c r="E12" s="43">
        <f>(18000+16000)*1000000</f>
        <v>34000000000</v>
      </c>
      <c r="F12" s="43">
        <v>0</v>
      </c>
      <c r="G12" s="43">
        <f>E12+F12</f>
        <v>34000000000</v>
      </c>
      <c r="H12" s="43">
        <f>C12+D12-E12</f>
        <v>34000000000</v>
      </c>
      <c r="J12" s="42"/>
    </row>
    <row r="13" spans="1:10" ht="20.100000000000001" customHeight="1" x14ac:dyDescent="0.25">
      <c r="A13" s="40">
        <v>2</v>
      </c>
      <c r="B13" s="41" t="s">
        <v>15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f>C13+D13-E13</f>
        <v>0</v>
      </c>
    </row>
    <row r="14" spans="1:10" ht="20.100000000000001" customHeight="1" x14ac:dyDescent="0.25">
      <c r="A14" s="38" t="s">
        <v>16</v>
      </c>
      <c r="B14" s="39" t="s">
        <v>24</v>
      </c>
      <c r="C14" s="47">
        <f>SUM(C15:C16)</f>
        <v>20428613183</v>
      </c>
      <c r="D14" s="47">
        <f>SUM(D15:D16)</f>
        <v>1770000000</v>
      </c>
      <c r="E14" s="47">
        <f t="shared" ref="E14:G14" si="2">SUM(E15:E16)</f>
        <v>1678434000</v>
      </c>
      <c r="F14" s="47">
        <f t="shared" si="2"/>
        <v>246820900</v>
      </c>
      <c r="G14" s="47">
        <f t="shared" si="2"/>
        <v>1925254900</v>
      </c>
      <c r="H14" s="47">
        <f>SUM(H15:H16)</f>
        <v>20520179183</v>
      </c>
    </row>
    <row r="15" spans="1:10" ht="20.100000000000001" customHeight="1" x14ac:dyDescent="0.25">
      <c r="A15" s="40">
        <v>1</v>
      </c>
      <c r="B15" s="41" t="s">
        <v>18</v>
      </c>
      <c r="C15" s="43">
        <f>15922.613183*1000000</f>
        <v>15922613183</v>
      </c>
      <c r="D15" s="43">
        <v>0</v>
      </c>
      <c r="E15" s="27">
        <f>1678.434*1000000</f>
        <v>1678434000</v>
      </c>
      <c r="F15" s="43">
        <f>161.8799*1000000</f>
        <v>161879900</v>
      </c>
      <c r="G15" s="43">
        <f>E15+F15</f>
        <v>1840313900</v>
      </c>
      <c r="H15" s="43">
        <f>C15+D15-E15</f>
        <v>14244179183</v>
      </c>
      <c r="J15" s="42"/>
    </row>
    <row r="16" spans="1:10" ht="36.75" customHeight="1" x14ac:dyDescent="0.25">
      <c r="A16" s="40">
        <v>2</v>
      </c>
      <c r="B16" s="41" t="s">
        <v>25</v>
      </c>
      <c r="C16" s="43">
        <f>4506*1000000</f>
        <v>4506000000</v>
      </c>
      <c r="D16" s="43">
        <f>1770*1000000</f>
        <v>1770000000</v>
      </c>
      <c r="E16" s="43">
        <v>0</v>
      </c>
      <c r="F16" s="43">
        <f>(38.879+46.062)*1000000</f>
        <v>84941000</v>
      </c>
      <c r="G16" s="43">
        <f>E16+F16</f>
        <v>84941000</v>
      </c>
      <c r="H16" s="43">
        <f>C16+D16-E16</f>
        <v>6276000000</v>
      </c>
      <c r="J16" s="42"/>
    </row>
    <row r="17" spans="1:10" ht="20.100000000000001" customHeight="1" x14ac:dyDescent="0.25">
      <c r="A17" s="44" t="s">
        <v>17</v>
      </c>
      <c r="B17" s="45" t="s">
        <v>26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J17" s="42"/>
    </row>
  </sheetData>
  <mergeCells count="9">
    <mergeCell ref="F1:H1"/>
    <mergeCell ref="A2:H2"/>
    <mergeCell ref="A3:H3"/>
    <mergeCell ref="A5:A6"/>
    <mergeCell ref="B5:B6"/>
    <mergeCell ref="C5:C6"/>
    <mergeCell ref="D5:D6"/>
    <mergeCell ref="E5:G5"/>
    <mergeCell ref="H5:H6"/>
  </mergeCells>
  <pageMargins left="0.34" right="0.22" top="0.28000000000000003" bottom="0.75" header="0.18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Ky I - 2020</vt:lpstr>
      <vt:lpstr>Bieu theo ND93</vt:lpstr>
      <vt:lpstr>'Ky I - 2020'!chuong_pl_3_name</vt:lpstr>
      <vt:lpstr>'Bieu theo ND93'!Print_Area</vt:lpstr>
      <vt:lpstr>'Ky I - 2020'!Print_Area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Hoang Thanh Trung</dc:creator>
  <cp:lastModifiedBy>Ms. Vu Thanh Tam</cp:lastModifiedBy>
  <cp:lastPrinted>2021-01-13T03:20:11Z</cp:lastPrinted>
  <dcterms:created xsi:type="dcterms:W3CDTF">2019-01-15T07:50:13Z</dcterms:created>
  <dcterms:modified xsi:type="dcterms:W3CDTF">2021-01-13T04:05:05Z</dcterms:modified>
</cp:coreProperties>
</file>